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415"/>
  <workbookPr filterPrivacy="1" codeName="ThisWorkbook" autoCompressPictures="0"/>
  <xr:revisionPtr revIDLastSave="0" documentId="8_{E6E28499-22AA-481C-9FEE-A11C434CB939}" xr6:coauthVersionLast="47" xr6:coauthVersionMax="47" xr10:uidLastSave="{00000000-0000-0000-0000-000000000000}"/>
  <bookViews>
    <workbookView xWindow="29890" yWindow="-110" windowWidth="38620" windowHeight="21100" tabRatio="788" xr2:uid="{00000000-000D-0000-FFFF-FFFF00000000}"/>
  </bookViews>
  <sheets>
    <sheet name="Calendar" sheetId="14" r:id="rId1"/>
    <sheet name="Images" sheetId="15" state="very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s="1" a="1"/>
  <c r="B15" i="14" l="1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C21" i="14"/>
  <c r="C20" i="14" s="1"/>
  <c r="E21" i="14"/>
  <c r="E20" i="14" s="1"/>
  <c r="B21" i="14"/>
  <c r="B20" i="14" s="1"/>
  <c r="G21" i="14"/>
  <c r="G20" i="14" s="1"/>
  <c r="H21" i="14"/>
  <c r="H20" i="14" s="1"/>
  <c r="D21" i="14"/>
  <c r="D20" i="14" s="1"/>
  <c r="F21" i="14"/>
  <c r="F20" i="14" s="1"/>
  <c r="B34" i="14"/>
  <c r="B37" i="14" s="1" a="1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H25" i="14" l="1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H37" i="14"/>
  <c r="H36" i="14" s="1"/>
  <c r="G37" i="14"/>
  <c r="G36" i="14" s="1"/>
  <c r="F37" i="14"/>
  <c r="F36" i="14" s="1"/>
  <c r="C37" i="14"/>
  <c r="C36" i="14" s="1"/>
  <c r="D37" i="14"/>
  <c r="D36" i="14" s="1"/>
  <c r="B37" i="14"/>
  <c r="B36" i="14" s="1"/>
  <c r="E37" i="14"/>
  <c r="E36" i="14" s="1"/>
  <c r="F43" i="14"/>
  <c r="C31" i="14"/>
  <c r="B31" i="14"/>
  <c r="B61" i="14" l="1" a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B71" i="14" s="1" a="1"/>
  <c r="H71" i="14" s="1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G61" i="14"/>
  <c r="B61" i="14"/>
  <c r="F61" i="14"/>
  <c r="H61" i="14"/>
  <c r="D61" i="14"/>
  <c r="E61" i="14"/>
  <c r="C61" i="14"/>
  <c r="B73" i="14" a="1"/>
  <c r="C82" i="14" l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C71" i="14"/>
  <c r="F71" i="14"/>
  <c r="F53" i="14"/>
  <c r="F52" i="14" s="1"/>
  <c r="H53" i="14"/>
  <c r="H52" i="14" s="1"/>
  <c r="B79" i="14" a="1"/>
  <c r="C79" i="14" s="1"/>
  <c r="B71" i="14"/>
  <c r="G71" i="14"/>
  <c r="B77" i="14" a="1"/>
  <c r="E77" i="14" s="1"/>
  <c r="E53" i="14"/>
  <c r="E52" i="14" s="1"/>
  <c r="B82" i="14"/>
  <c r="C98" i="14" s="1"/>
  <c r="B75" i="14" a="1"/>
  <c r="D75" i="14" s="1"/>
  <c r="E71" i="14"/>
  <c r="D71" i="14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D73" i="14"/>
  <c r="B73" i="14"/>
  <c r="G73" i="14"/>
  <c r="H73" i="14"/>
  <c r="F73" i="14"/>
  <c r="C73" i="14"/>
  <c r="E73" i="14"/>
  <c r="G77" i="14"/>
  <c r="B95" i="14" l="1" a="1"/>
  <c r="B98" i="14"/>
  <c r="C114" i="14" s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C95" i="14"/>
  <c r="B95" i="14"/>
  <c r="E87" i="14"/>
  <c r="E89" i="14"/>
  <c r="G89" i="14"/>
  <c r="C89" i="14"/>
  <c r="C93" i="14"/>
  <c r="H93" i="14"/>
  <c r="B111" i="14" a="1"/>
  <c r="B101" i="14" a="1"/>
  <c r="B109" i="14" a="1"/>
  <c r="B105" i="14" a="1"/>
  <c r="B103" i="14" a="1"/>
  <c r="B107" i="14" a="1"/>
  <c r="B114" i="14" l="1"/>
  <c r="B130" i="14" s="1"/>
  <c r="F89" i="14"/>
  <c r="B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F105" i="14"/>
  <c r="E105" i="14"/>
  <c r="C105" i="14"/>
  <c r="D105" i="14"/>
  <c r="G105" i="14"/>
  <c r="H105" i="14"/>
  <c r="B105" i="14"/>
  <c r="B111" i="14"/>
  <c r="C111" i="14"/>
  <c r="D107" i="14"/>
  <c r="C107" i="14"/>
  <c r="E107" i="14"/>
  <c r="F107" i="14"/>
  <c r="G107" i="14"/>
  <c r="H107" i="14"/>
  <c r="B107" i="14"/>
  <c r="D109" i="14"/>
  <c r="H109" i="14"/>
  <c r="E109" i="14"/>
  <c r="B109" i="14"/>
  <c r="F109" i="14"/>
  <c r="G109" i="14"/>
  <c r="C109" i="14"/>
  <c r="F103" i="14"/>
  <c r="D103" i="14"/>
  <c r="B103" i="14"/>
  <c r="C103" i="14"/>
  <c r="E103" i="14"/>
  <c r="H103" i="14"/>
  <c r="G103" i="14"/>
  <c r="C130" i="14"/>
  <c r="B119" i="14" a="1"/>
  <c r="B123" i="14" a="1"/>
  <c r="B117" i="14" a="1"/>
  <c r="B125" i="14" a="1"/>
  <c r="B127" i="14" a="1"/>
  <c r="B121" i="14" a="1"/>
  <c r="G101" i="14"/>
  <c r="G100" i="14" s="1"/>
  <c r="F101" i="14"/>
  <c r="F100" i="14" s="1"/>
  <c r="B101" i="14"/>
  <c r="B100" i="14" s="1"/>
  <c r="H101" i="14"/>
  <c r="H100" i="14" s="1"/>
  <c r="E101" i="14"/>
  <c r="E100" i="14" s="1"/>
  <c r="D101" i="14"/>
  <c r="D100" i="14" s="1"/>
  <c r="C101" i="14"/>
  <c r="C100" i="14" s="1"/>
  <c r="B127" i="14" l="1"/>
  <c r="C127" i="14"/>
  <c r="F125" i="14"/>
  <c r="G125" i="14"/>
  <c r="E125" i="14"/>
  <c r="D125" i="14"/>
  <c r="B125" i="14"/>
  <c r="H125" i="14"/>
  <c r="C125" i="14"/>
  <c r="F119" i="14"/>
  <c r="C119" i="14"/>
  <c r="H119" i="14"/>
  <c r="E119" i="14"/>
  <c r="D119" i="14"/>
  <c r="G119" i="14"/>
  <c r="B119" i="14"/>
  <c r="B143" i="14" a="1"/>
  <c r="B137" i="14" a="1"/>
  <c r="C146" i="14"/>
  <c r="B133" i="14" a="1"/>
  <c r="B146" i="14"/>
  <c r="B141" i="14" a="1"/>
  <c r="B135" i="14" a="1"/>
  <c r="B139" i="14" a="1"/>
  <c r="D117" i="14"/>
  <c r="D116" i="14" s="1"/>
  <c r="G117" i="14"/>
  <c r="G116" i="14" s="1"/>
  <c r="C117" i="14"/>
  <c r="C116" i="14" s="1"/>
  <c r="B117" i="14"/>
  <c r="B116" i="14" s="1"/>
  <c r="H117" i="14"/>
  <c r="H116" i="14" s="1"/>
  <c r="E117" i="14"/>
  <c r="E116" i="14" s="1"/>
  <c r="F117" i="14"/>
  <c r="F116" i="14" s="1"/>
  <c r="H121" i="14"/>
  <c r="D121" i="14"/>
  <c r="G121" i="14"/>
  <c r="C121" i="14"/>
  <c r="E121" i="14"/>
  <c r="B121" i="14"/>
  <c r="F121" i="14"/>
  <c r="C123" i="14"/>
  <c r="D123" i="14"/>
  <c r="H123" i="14"/>
  <c r="G123" i="14"/>
  <c r="E123" i="14"/>
  <c r="F123" i="14"/>
  <c r="B123" i="14"/>
  <c r="E139" i="14" l="1"/>
  <c r="B139" i="14"/>
  <c r="C139" i="14"/>
  <c r="H139" i="14"/>
  <c r="F139" i="14"/>
  <c r="G139" i="14"/>
  <c r="D139" i="14"/>
  <c r="G135" i="14"/>
  <c r="H135" i="14"/>
  <c r="E135" i="14"/>
  <c r="D135" i="14"/>
  <c r="F135" i="14"/>
  <c r="B135" i="14"/>
  <c r="C135" i="14"/>
  <c r="H141" i="14"/>
  <c r="F141" i="14"/>
  <c r="D141" i="14"/>
  <c r="B141" i="14"/>
  <c r="E141" i="14"/>
  <c r="G141" i="14"/>
  <c r="C141" i="14"/>
  <c r="F137" i="14"/>
  <c r="E137" i="14"/>
  <c r="C137" i="14"/>
  <c r="G137" i="14"/>
  <c r="H137" i="14"/>
  <c r="D137" i="14"/>
  <c r="B137" i="14"/>
  <c r="C133" i="14"/>
  <c r="C132" i="14" s="1"/>
  <c r="H133" i="14"/>
  <c r="H132" i="14" s="1"/>
  <c r="F133" i="14"/>
  <c r="F132" i="14" s="1"/>
  <c r="D133" i="14"/>
  <c r="D132" i="14" s="1"/>
  <c r="B133" i="14"/>
  <c r="B132" i="14" s="1"/>
  <c r="E133" i="14"/>
  <c r="E132" i="14" s="1"/>
  <c r="G133" i="14"/>
  <c r="G132" i="14" s="1"/>
  <c r="B151" i="14" a="1"/>
  <c r="B155" i="14" a="1"/>
  <c r="B162" i="14"/>
  <c r="B153" i="14" a="1"/>
  <c r="B159" i="14" a="1"/>
  <c r="B157" i="14" a="1"/>
  <c r="C162" i="14"/>
  <c r="B149" i="14" a="1"/>
  <c r="B143" i="14"/>
  <c r="C143" i="14"/>
  <c r="C151" i="14" l="1"/>
  <c r="F151" i="14"/>
  <c r="D151" i="14"/>
  <c r="H151" i="14"/>
  <c r="G151" i="14"/>
  <c r="E151" i="14"/>
  <c r="B151" i="14"/>
  <c r="E153" i="14"/>
  <c r="D153" i="14"/>
  <c r="H153" i="14"/>
  <c r="G153" i="14"/>
  <c r="B153" i="14"/>
  <c r="C153" i="14"/>
  <c r="F153" i="14"/>
  <c r="B159" i="14"/>
  <c r="C159" i="14"/>
  <c r="F149" i="14"/>
  <c r="F148" i="14" s="1"/>
  <c r="H149" i="14"/>
  <c r="H148" i="14" s="1"/>
  <c r="C149" i="14"/>
  <c r="C148" i="14" s="1"/>
  <c r="E149" i="14"/>
  <c r="E148" i="14" s="1"/>
  <c r="B149" i="14"/>
  <c r="B148" i="14" s="1"/>
  <c r="G149" i="14"/>
  <c r="G148" i="14" s="1"/>
  <c r="D149" i="14"/>
  <c r="D148" i="14" s="1"/>
  <c r="B171" i="14" a="1"/>
  <c r="B169" i="14" a="1"/>
  <c r="B165" i="14" a="1"/>
  <c r="B178" i="14"/>
  <c r="B173" i="14" a="1"/>
  <c r="C178" i="14"/>
  <c r="B175" i="14" a="1"/>
  <c r="B167" i="14" a="1"/>
  <c r="B157" i="14"/>
  <c r="F157" i="14"/>
  <c r="E157" i="14"/>
  <c r="C157" i="14"/>
  <c r="H157" i="14"/>
  <c r="G157" i="14"/>
  <c r="D157" i="14"/>
  <c r="G155" i="14"/>
  <c r="D155" i="14"/>
  <c r="E155" i="14"/>
  <c r="C155" i="14"/>
  <c r="F155" i="14"/>
  <c r="B155" i="14"/>
  <c r="H155" i="14"/>
  <c r="G173" i="14" l="1"/>
  <c r="B173" i="14"/>
  <c r="E173" i="14"/>
  <c r="H173" i="14"/>
  <c r="F173" i="14"/>
  <c r="C173" i="14"/>
  <c r="D173" i="14"/>
  <c r="H167" i="14"/>
  <c r="E167" i="14"/>
  <c r="F167" i="14"/>
  <c r="G167" i="14"/>
  <c r="B167" i="14"/>
  <c r="D167" i="14"/>
  <c r="C167" i="14"/>
  <c r="B191" i="14" a="1"/>
  <c r="B181" i="14" a="1"/>
  <c r="B187" i="14" a="1"/>
  <c r="B185" i="14" a="1"/>
  <c r="B189" i="14" a="1"/>
  <c r="B183" i="14" a="1"/>
  <c r="C175" i="14"/>
  <c r="B175" i="14"/>
  <c r="H165" i="14"/>
  <c r="H164" i="14" s="1"/>
  <c r="D165" i="14"/>
  <c r="D164" i="14" s="1"/>
  <c r="F165" i="14"/>
  <c r="F164" i="14" s="1"/>
  <c r="B165" i="14"/>
  <c r="B164" i="14" s="1"/>
  <c r="G165" i="14"/>
  <c r="G164" i="14" s="1"/>
  <c r="C165" i="14"/>
  <c r="C164" i="14" s="1"/>
  <c r="E165" i="14"/>
  <c r="E164" i="14" s="1"/>
  <c r="B171" i="14"/>
  <c r="D171" i="14"/>
  <c r="H171" i="14"/>
  <c r="C171" i="14"/>
  <c r="E171" i="14"/>
  <c r="F171" i="14"/>
  <c r="G171" i="14"/>
  <c r="H169" i="14"/>
  <c r="F169" i="14"/>
  <c r="C169" i="14"/>
  <c r="E169" i="14"/>
  <c r="D169" i="14"/>
  <c r="G169" i="14"/>
  <c r="B169" i="14"/>
  <c r="H189" i="14" l="1"/>
  <c r="B189" i="14"/>
  <c r="E189" i="14"/>
  <c r="G189" i="14"/>
  <c r="F189" i="14"/>
  <c r="C189" i="14"/>
  <c r="D189" i="14"/>
  <c r="B191" i="14"/>
  <c r="C191" i="14"/>
  <c r="E183" i="14"/>
  <c r="C183" i="14"/>
  <c r="G183" i="14"/>
  <c r="B183" i="14"/>
  <c r="D183" i="14"/>
  <c r="H183" i="14"/>
  <c r="F183" i="14"/>
  <c r="B185" i="14"/>
  <c r="H185" i="14"/>
  <c r="C185" i="14"/>
  <c r="F185" i="14"/>
  <c r="G185" i="14"/>
  <c r="D185" i="14"/>
  <c r="E185" i="14"/>
  <c r="C181" i="14"/>
  <c r="C180" i="14" s="1"/>
  <c r="B181" i="14"/>
  <c r="B180" i="14" s="1"/>
  <c r="H181" i="14"/>
  <c r="H180" i="14" s="1"/>
  <c r="E181" i="14"/>
  <c r="E180" i="14" s="1"/>
  <c r="G181" i="14"/>
  <c r="G180" i="14" s="1"/>
  <c r="D181" i="14"/>
  <c r="D180" i="14" s="1"/>
  <c r="F181" i="14"/>
  <c r="F180" i="14" s="1"/>
  <c r="D187" i="14"/>
  <c r="C187" i="14"/>
  <c r="E187" i="14"/>
  <c r="G187" i="14"/>
  <c r="F187" i="14"/>
  <c r="H187" i="14"/>
  <c r="B187" i="14"/>
</calcChain>
</file>

<file path=xl/sharedStrings.xml><?xml version="1.0" encoding="utf-8"?>
<sst xmlns="http://schemas.openxmlformats.org/spreadsheetml/2006/main" count="15" uniqueCount="4">
  <si>
    <t xml:space="preserve"> </t>
  </si>
  <si>
    <t>January</t>
  </si>
  <si>
    <t>Monday</t>
  </si>
  <si>
    <t>Notes: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</si>
</sst>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24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</fills>
  <borders count="9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</borders>
  <cellStyleXfs count="16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4" fontId="8" fillId="0" borderId="9" applyFill="0" applyProtection="0">
      <alignment horizontal="left" vertical="center" wrapText="1" indent="1"/>
    </xf>
    <xf numFmtId="164" fontId="11" fillId="0" borderId="6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</cellStyleXfs>
  <cellXfs count="111">
    <xf numFmtId="0" fontId="0" fillId="0" borderId="0" xfId="0"/>
    <xf numFmtId="0" fontId="15" fillId="0" borderId="0" xfId="6" applyNumberFormat="1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7" fillId="0" borderId="0" xfId="6" applyNumberFormat="1" applyFont="1" applyFill="1" applyBorder="1">
      <alignment horizontal="left" vertical="top" wrapText="1" indent="1"/>
    </xf>
    <xf numFmtId="164" fontId="16" fillId="0" borderId="0" xfId="5" applyFont="1" applyFill="1" applyBorder="1" applyAlignment="1">
      <alignment horizontal="left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164" fontId="16" fillId="0" borderId="9" xfId="5" applyFont="1" applyFill="1" applyAlignment="1">
      <alignment horizontal="left" wrapText="1" indent="1"/>
    </xf>
    <xf numFmtId="164" fontId="16" fillId="0" borderId="4" xfId="5" applyFont="1" applyFill="1" applyBorder="1" applyAlignment="1">
      <alignment horizontal="left" wrapText="1" indent="1"/>
    </xf>
    <xf numFmtId="0" fontId="17" fillId="0" borderId="6" xfId="6" applyNumberFormat="1" applyFont="1" applyFill="1">
      <alignment horizontal="left" vertical="top" wrapText="1" indent="1"/>
    </xf>
    <xf numFmtId="0" fontId="17" fillId="0" borderId="5" xfId="6" applyNumberFormat="1" applyFont="1" applyFill="1" applyBorder="1">
      <alignment horizontal="left" vertical="top" wrapText="1" indent="1"/>
    </xf>
    <xf numFmtId="0" fontId="17" fillId="0" borderId="7" xfId="6" applyNumberFormat="1" applyFont="1" applyFill="1" applyBorder="1">
      <alignment horizontal="left" vertical="top" wrapText="1" indent="1"/>
    </xf>
    <xf numFmtId="164" fontId="16" fillId="0" borderId="14" xfId="5" applyFont="1" applyFill="1" applyBorder="1" applyAlignment="1">
      <alignment horizontal="left" wrapText="1" indent="1"/>
    </xf>
    <xf numFmtId="164" fontId="16" fillId="0" borderId="5" xfId="5" applyFont="1" applyFill="1" applyBorder="1" applyAlignment="1">
      <alignment horizontal="left" wrapText="1" indent="1"/>
    </xf>
    <xf numFmtId="0" fontId="17" fillId="0" borderId="15" xfId="6" applyNumberFormat="1" applyFont="1" applyFill="1" applyBorder="1">
      <alignment horizontal="left" vertical="top" wrapText="1" indent="1"/>
    </xf>
    <xf numFmtId="164" fontId="16" fillId="0" borderId="16" xfId="5" applyFont="1" applyFill="1" applyBorder="1" applyAlignment="1">
      <alignment horizontal="left" wrapText="1" indent="1"/>
    </xf>
    <xf numFmtId="0" fontId="17" fillId="0" borderId="17" xfId="6" applyNumberFormat="1" applyFont="1" applyFill="1" applyBorder="1">
      <alignment horizontal="left" vertical="top" wrapText="1" indent="1"/>
    </xf>
    <xf numFmtId="164" fontId="16" fillId="0" borderId="18" xfId="5" applyFont="1" applyFill="1" applyBorder="1" applyAlignment="1">
      <alignment horizontal="left" wrapText="1" indent="1"/>
    </xf>
    <xf numFmtId="0" fontId="17" fillId="0" borderId="19" xfId="6" applyNumberFormat="1" applyFont="1" applyFill="1" applyBorder="1">
      <alignment horizontal="left" vertical="top" wrapText="1" indent="1"/>
    </xf>
    <xf numFmtId="164" fontId="16" fillId="0" borderId="20" xfId="5" applyFont="1" applyFill="1" applyBorder="1" applyAlignment="1">
      <alignment horizontal="left" wrapText="1" indent="1"/>
    </xf>
    <xf numFmtId="0" fontId="17" fillId="0" borderId="21" xfId="6" applyNumberFormat="1" applyFont="1" applyFill="1" applyBorder="1">
      <alignment horizontal="left" vertical="top" wrapText="1" indent="1"/>
    </xf>
    <xf numFmtId="164" fontId="16" fillId="0" borderId="22" xfId="5" applyFont="1" applyFill="1" applyBorder="1" applyAlignment="1">
      <alignment horizontal="left" wrapText="1" indent="1"/>
    </xf>
    <xf numFmtId="0" fontId="17" fillId="0" borderId="23" xfId="6" applyNumberFormat="1" applyFont="1" applyFill="1" applyBorder="1">
      <alignment horizontal="left" vertical="top" wrapText="1" indent="1"/>
    </xf>
    <xf numFmtId="164" fontId="16" fillId="0" borderId="24" xfId="5" applyFont="1" applyFill="1" applyBorder="1" applyAlignment="1">
      <alignment horizontal="left" wrapText="1" indent="1"/>
    </xf>
    <xf numFmtId="0" fontId="17" fillId="0" borderId="25" xfId="6" applyNumberFormat="1" applyFont="1" applyFill="1" applyBorder="1">
      <alignment horizontal="left" vertical="top" wrapText="1" indent="1"/>
    </xf>
    <xf numFmtId="164" fontId="16" fillId="0" borderId="26" xfId="5" applyFont="1" applyFill="1" applyBorder="1" applyAlignment="1">
      <alignment horizontal="left" wrapText="1" indent="1"/>
    </xf>
    <xf numFmtId="0" fontId="17" fillId="0" borderId="27" xfId="6" applyNumberFormat="1" applyFont="1" applyFill="1" applyBorder="1">
      <alignment horizontal="left" vertical="top" wrapText="1" indent="1"/>
    </xf>
    <xf numFmtId="164" fontId="16" fillId="0" borderId="28" xfId="5" applyFont="1" applyFill="1" applyBorder="1" applyAlignment="1">
      <alignment horizontal="left" wrapText="1" indent="1"/>
    </xf>
    <xf numFmtId="0" fontId="17" fillId="0" borderId="29" xfId="6" applyNumberFormat="1" applyFont="1" applyFill="1" applyBorder="1">
      <alignment horizontal="left" vertical="top" wrapText="1" indent="1"/>
    </xf>
    <xf numFmtId="164" fontId="16" fillId="0" borderId="30" xfId="5" applyFont="1" applyFill="1" applyBorder="1" applyAlignment="1">
      <alignment horizontal="left" wrapText="1" indent="1"/>
    </xf>
    <xf numFmtId="0" fontId="17" fillId="0" borderId="31" xfId="6" applyNumberFormat="1" applyFont="1" applyFill="1" applyBorder="1">
      <alignment horizontal="left" vertical="top" wrapText="1" indent="1"/>
    </xf>
    <xf numFmtId="164" fontId="16" fillId="0" borderId="32" xfId="5" applyFont="1" applyFill="1" applyBorder="1" applyAlignment="1">
      <alignment horizontal="left" wrapText="1" indent="1"/>
    </xf>
    <xf numFmtId="0" fontId="17" fillId="0" borderId="33" xfId="6" applyNumberFormat="1" applyFont="1" applyFill="1" applyBorder="1">
      <alignment horizontal="left" vertical="top" wrapText="1" indent="1"/>
    </xf>
    <xf numFmtId="0" fontId="17" fillId="0" borderId="24" xfId="6" applyNumberFormat="1" applyFont="1" applyFill="1" applyBorder="1">
      <alignment horizontal="left" vertical="top" wrapText="1" indent="1"/>
    </xf>
    <xf numFmtId="164" fontId="16" fillId="0" borderId="34" xfId="5" applyFont="1" applyFill="1" applyBorder="1" applyAlignment="1">
      <alignment horizontal="left" wrapText="1" indent="1"/>
    </xf>
    <xf numFmtId="0" fontId="17" fillId="0" borderId="35" xfId="6" applyNumberFormat="1" applyFont="1" applyFill="1" applyBorder="1">
      <alignment horizontal="left" vertical="top" wrapText="1" indent="1"/>
    </xf>
    <xf numFmtId="164" fontId="16" fillId="0" borderId="36" xfId="5" applyFont="1" applyFill="1" applyBorder="1" applyAlignment="1">
      <alignment horizontal="left" wrapText="1" indent="1"/>
    </xf>
    <xf numFmtId="0" fontId="17" fillId="0" borderId="37" xfId="6" applyNumberFormat="1" applyFont="1" applyFill="1" applyBorder="1">
      <alignment horizontal="left" vertical="top" wrapText="1" indent="1"/>
    </xf>
    <xf numFmtId="164" fontId="16" fillId="0" borderId="38" xfId="5" applyFont="1" applyFill="1" applyBorder="1" applyAlignment="1">
      <alignment horizontal="left" wrapText="1" indent="1"/>
    </xf>
    <xf numFmtId="0" fontId="17" fillId="0" borderId="39" xfId="6" applyNumberFormat="1" applyFont="1" applyFill="1" applyBorder="1">
      <alignment horizontal="left" vertical="top" wrapText="1" indent="1"/>
    </xf>
    <xf numFmtId="164" fontId="16" fillId="0" borderId="40" xfId="5" applyFont="1" applyFill="1" applyBorder="1" applyAlignment="1">
      <alignment horizontal="left" wrapText="1" indent="1"/>
    </xf>
    <xf numFmtId="0" fontId="17" fillId="0" borderId="41" xfId="6" applyNumberFormat="1" applyFont="1" applyFill="1" applyBorder="1">
      <alignment horizontal="left" vertical="top" wrapText="1" indent="1"/>
    </xf>
    <xf numFmtId="164" fontId="16" fillId="0" borderId="42" xfId="5" applyFont="1" applyFill="1" applyBorder="1" applyAlignment="1">
      <alignment horizontal="left" wrapText="1" indent="1"/>
    </xf>
    <xf numFmtId="0" fontId="17" fillId="0" borderId="43" xfId="6" applyNumberFormat="1" applyFont="1" applyFill="1" applyBorder="1">
      <alignment horizontal="left" vertical="top" wrapText="1" indent="1"/>
    </xf>
    <xf numFmtId="0" fontId="17" fillId="0" borderId="34" xfId="6" applyNumberFormat="1" applyFont="1" applyFill="1" applyBorder="1">
      <alignment horizontal="left" vertical="top" wrapText="1" indent="1"/>
    </xf>
    <xf numFmtId="164" fontId="16" fillId="0" borderId="45" xfId="5" applyFont="1" applyFill="1" applyBorder="1" applyAlignment="1">
      <alignment horizontal="left" wrapText="1" indent="1"/>
    </xf>
    <xf numFmtId="0" fontId="17" fillId="0" borderId="46" xfId="6" applyNumberFormat="1" applyFont="1" applyFill="1" applyBorder="1">
      <alignment horizontal="left" vertical="top" wrapText="1" indent="1"/>
    </xf>
    <xf numFmtId="164" fontId="16" fillId="0" borderId="47" xfId="5" applyFont="1" applyFill="1" applyBorder="1" applyAlignment="1">
      <alignment horizontal="left" wrapText="1" indent="1"/>
    </xf>
    <xf numFmtId="0" fontId="17" fillId="0" borderId="48" xfId="6" applyNumberFormat="1" applyFont="1" applyFill="1" applyBorder="1">
      <alignment horizontal="left" vertical="top" wrapText="1" indent="1"/>
    </xf>
    <xf numFmtId="164" fontId="16" fillId="0" borderId="49" xfId="5" applyFont="1" applyFill="1" applyBorder="1" applyAlignment="1">
      <alignment horizontal="left" wrapText="1" indent="1"/>
    </xf>
    <xf numFmtId="0" fontId="17" fillId="0" borderId="50" xfId="6" applyNumberFormat="1" applyFont="1" applyFill="1" applyBorder="1">
      <alignment horizontal="left" vertical="top" wrapText="1" indent="1"/>
    </xf>
    <xf numFmtId="164" fontId="16" fillId="0" borderId="51" xfId="5" applyFont="1" applyFill="1" applyBorder="1" applyAlignment="1">
      <alignment horizontal="left" wrapText="1" indent="1"/>
    </xf>
    <xf numFmtId="0" fontId="17" fillId="0" borderId="52" xfId="6" applyNumberFormat="1" applyFont="1" applyFill="1" applyBorder="1">
      <alignment horizontal="left" vertical="top" wrapText="1" indent="1"/>
    </xf>
    <xf numFmtId="164" fontId="16" fillId="0" borderId="53" xfId="5" applyFont="1" applyFill="1" applyBorder="1" applyAlignment="1">
      <alignment horizontal="left" wrapText="1" indent="1"/>
    </xf>
    <xf numFmtId="0" fontId="17" fillId="0" borderId="44" xfId="6" applyNumberFormat="1" applyFont="1" applyFill="1" applyBorder="1">
      <alignment horizontal="left" vertical="top" wrapText="1" indent="1"/>
    </xf>
    <xf numFmtId="164" fontId="16" fillId="0" borderId="55" xfId="5" applyFont="1" applyFill="1" applyBorder="1" applyAlignment="1">
      <alignment horizontal="left" wrapText="1" indent="1"/>
    </xf>
    <xf numFmtId="0" fontId="17" fillId="0" borderId="56" xfId="6" applyNumberFormat="1" applyFont="1" applyFill="1" applyBorder="1">
      <alignment horizontal="left" vertical="top" wrapText="1" indent="1"/>
    </xf>
    <xf numFmtId="164" fontId="16" fillId="0" borderId="57" xfId="5" applyFont="1" applyFill="1" applyBorder="1" applyAlignment="1">
      <alignment horizontal="left" wrapText="1" indent="1"/>
    </xf>
    <xf numFmtId="0" fontId="17" fillId="0" borderId="58" xfId="6" applyNumberFormat="1" applyFont="1" applyFill="1" applyBorder="1">
      <alignment horizontal="left" vertical="top" wrapText="1" indent="1"/>
    </xf>
    <xf numFmtId="164" fontId="16" fillId="0" borderId="59" xfId="5" applyFont="1" applyFill="1" applyBorder="1" applyAlignment="1">
      <alignment horizontal="left" wrapText="1" indent="1"/>
    </xf>
    <xf numFmtId="0" fontId="17" fillId="0" borderId="60" xfId="6" applyNumberFormat="1" applyFont="1" applyFill="1" applyBorder="1">
      <alignment horizontal="left" vertical="top" wrapText="1" indent="1"/>
    </xf>
    <xf numFmtId="164" fontId="16" fillId="0" borderId="61" xfId="5" applyFont="1" applyFill="1" applyBorder="1" applyAlignment="1">
      <alignment horizontal="left" wrapText="1" indent="1"/>
    </xf>
    <xf numFmtId="0" fontId="17" fillId="0" borderId="62" xfId="6" applyNumberFormat="1" applyFont="1" applyFill="1" applyBorder="1">
      <alignment horizontal="left" vertical="top" wrapText="1" indent="1"/>
    </xf>
    <xf numFmtId="164" fontId="16" fillId="0" borderId="63" xfId="5" applyFont="1" applyFill="1" applyBorder="1" applyAlignment="1">
      <alignment horizontal="left" wrapText="1" indent="1"/>
    </xf>
    <xf numFmtId="0" fontId="17" fillId="0" borderId="54" xfId="6" applyNumberFormat="1" applyFont="1" applyFill="1" applyBorder="1">
      <alignment horizontal="left" vertical="top" wrapText="1" indent="1"/>
    </xf>
    <xf numFmtId="164" fontId="16" fillId="0" borderId="65" xfId="5" applyFont="1" applyFill="1" applyBorder="1" applyAlignment="1">
      <alignment horizontal="left" wrapText="1" indent="1"/>
    </xf>
    <xf numFmtId="0" fontId="17" fillId="0" borderId="66" xfId="6" applyNumberFormat="1" applyFont="1" applyFill="1" applyBorder="1">
      <alignment horizontal="left" vertical="top" wrapText="1" indent="1"/>
    </xf>
    <xf numFmtId="164" fontId="16" fillId="0" borderId="67" xfId="5" applyFont="1" applyFill="1" applyBorder="1" applyAlignment="1">
      <alignment horizontal="left" wrapText="1" indent="1"/>
    </xf>
    <xf numFmtId="0" fontId="17" fillId="0" borderId="68" xfId="6" applyNumberFormat="1" applyFont="1" applyFill="1" applyBorder="1">
      <alignment horizontal="left" vertical="top" wrapText="1" indent="1"/>
    </xf>
    <xf numFmtId="164" fontId="16" fillId="0" borderId="69" xfId="5" applyFont="1" applyFill="1" applyBorder="1" applyAlignment="1">
      <alignment horizontal="left" wrapText="1" indent="1"/>
    </xf>
    <xf numFmtId="0" fontId="17" fillId="0" borderId="70" xfId="6" applyNumberFormat="1" applyFont="1" applyFill="1" applyBorder="1">
      <alignment horizontal="left" vertical="top" wrapText="1" indent="1"/>
    </xf>
    <xf numFmtId="164" fontId="16" fillId="0" borderId="71" xfId="5" applyFont="1" applyFill="1" applyBorder="1" applyAlignment="1">
      <alignment horizontal="left" wrapText="1" indent="1"/>
    </xf>
    <xf numFmtId="0" fontId="17" fillId="0" borderId="72" xfId="6" applyNumberFormat="1" applyFont="1" applyFill="1" applyBorder="1">
      <alignment horizontal="left" vertical="top" wrapText="1" indent="1"/>
    </xf>
    <xf numFmtId="164" fontId="16" fillId="0" borderId="73" xfId="5" applyFont="1" applyFill="1" applyBorder="1" applyAlignment="1">
      <alignment horizontal="left" wrapText="1" indent="1"/>
    </xf>
    <xf numFmtId="0" fontId="17" fillId="0" borderId="64" xfId="6" applyNumberFormat="1" applyFont="1" applyFill="1" applyBorder="1">
      <alignment horizontal="left" vertical="top" wrapText="1" indent="1"/>
    </xf>
    <xf numFmtId="164" fontId="16" fillId="0" borderId="75" xfId="5" applyFont="1" applyFill="1" applyBorder="1" applyAlignment="1">
      <alignment horizontal="left" wrapText="1" indent="1"/>
    </xf>
    <xf numFmtId="0" fontId="17" fillId="0" borderId="76" xfId="6" applyNumberFormat="1" applyFont="1" applyFill="1" applyBorder="1">
      <alignment horizontal="left" vertical="top" wrapText="1" indent="1"/>
    </xf>
    <xf numFmtId="164" fontId="16" fillId="0" borderId="77" xfId="5" applyFont="1" applyFill="1" applyBorder="1" applyAlignment="1">
      <alignment horizontal="left" wrapText="1" indent="1"/>
    </xf>
    <xf numFmtId="0" fontId="17" fillId="0" borderId="78" xfId="6" applyNumberFormat="1" applyFont="1" applyFill="1" applyBorder="1">
      <alignment horizontal="left" vertical="top" wrapText="1" indent="1"/>
    </xf>
    <xf numFmtId="164" fontId="16" fillId="0" borderId="79" xfId="5" applyFont="1" applyFill="1" applyBorder="1" applyAlignment="1">
      <alignment horizontal="left" wrapText="1" indent="1"/>
    </xf>
    <xf numFmtId="0" fontId="17" fillId="0" borderId="80" xfId="6" applyNumberFormat="1" applyFont="1" applyFill="1" applyBorder="1">
      <alignment horizontal="left" vertical="top" wrapText="1" indent="1"/>
    </xf>
    <xf numFmtId="164" fontId="16" fillId="0" borderId="81" xfId="5" applyFont="1" applyFill="1" applyBorder="1" applyAlignment="1">
      <alignment horizontal="left" wrapText="1" indent="1"/>
    </xf>
    <xf numFmtId="0" fontId="17" fillId="0" borderId="82" xfId="6" applyNumberFormat="1" applyFont="1" applyFill="1" applyBorder="1">
      <alignment horizontal="left" vertical="top" wrapText="1" indent="1"/>
    </xf>
    <xf numFmtId="164" fontId="16" fillId="0" borderId="83" xfId="5" applyFont="1" applyFill="1" applyBorder="1" applyAlignment="1">
      <alignment horizontal="left" wrapText="1" indent="1"/>
    </xf>
    <xf numFmtId="0" fontId="17" fillId="0" borderId="74" xfId="6" applyNumberFormat="1" applyFont="1" applyFill="1" applyBorder="1">
      <alignment horizontal="left" vertical="top" wrapText="1" indent="1"/>
    </xf>
    <xf numFmtId="164" fontId="16" fillId="0" borderId="84" xfId="5" applyFont="1" applyFill="1" applyBorder="1" applyAlignment="1">
      <alignment horizontal="left" wrapText="1" indent="1"/>
    </xf>
    <xf numFmtId="0" fontId="17" fillId="0" borderId="84" xfId="6" applyNumberFormat="1" applyFont="1" applyFill="1" applyBorder="1">
      <alignment horizontal="left" vertical="top" wrapText="1" indent="1"/>
    </xf>
    <xf numFmtId="164" fontId="16" fillId="0" borderId="85" xfId="5" applyFont="1" applyFill="1" applyBorder="1" applyAlignment="1">
      <alignment horizontal="left" wrapText="1" indent="1"/>
    </xf>
    <xf numFmtId="0" fontId="17" fillId="0" borderId="86" xfId="6" applyNumberFormat="1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7" xfId="10" applyFont="1" applyFill="1" applyBorder="1" applyAlignment="1">
      <alignment horizontal="center" vertical="center"/>
    </xf>
    <xf numFmtId="0" fontId="22" fillId="9" borderId="88" xfId="9" applyFont="1" applyFill="1" applyBorder="1">
      <alignment horizontal="center"/>
    </xf>
    <xf numFmtId="0" fontId="21" fillId="9" borderId="89" xfId="2" applyFont="1" applyFill="1" applyBorder="1" applyAlignment="1"/>
    <xf numFmtId="0" fontId="18" fillId="9" borderId="89" xfId="0" applyFont="1" applyFill="1" applyBorder="1"/>
    <xf numFmtId="0" fontId="18" fillId="9" borderId="90" xfId="0" applyFont="1" applyFill="1" applyBorder="1"/>
    <xf numFmtId="0" fontId="22" fillId="11" borderId="89" xfId="2" applyFont="1" applyFill="1" applyBorder="1" applyAlignment="1">
      <alignment horizontal="left"/>
    </xf>
    <xf numFmtId="164" fontId="20" fillId="0" borderId="0" xfId="8" applyFont="1" applyBorder="1" applyAlignment="1">
      <alignment horizontal="left" wrapText="1" indent="1"/>
    </xf>
    <xf numFmtId="164" fontId="20" fillId="0" borderId="5" xfId="8" applyFont="1" applyBorder="1" applyAlignment="1">
      <alignment horizontal="left" wrapText="1" indent="1"/>
    </xf>
    <xf numFmtId="164" fontId="16" fillId="0" borderId="0" xfId="8" applyFont="1" applyBorder="1" applyAlignment="1">
      <alignment horizontal="left" wrapText="1" indent="1"/>
    </xf>
    <xf numFmtId="164" fontId="16" fillId="0" borderId="5" xfId="8" applyFont="1" applyBorder="1" applyAlignment="1">
      <alignment horizontal="left" wrapText="1" indent="1"/>
    </xf>
    <xf numFmtId="164" fontId="20" fillId="0" borderId="8" xfId="8" applyFont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  <xf numFmtId="0" fontId="17" fillId="0" borderId="0" xfId="7" applyNumberFormat="1" applyFont="1" applyAlignment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3.png"/><Relationship Id="rId5" Type="http://schemas.openxmlformats.org/officeDocument/2006/relationships/image" Target="../media/image9.png"/><Relationship Id="rId10" Type="http://schemas.openxmlformats.org/officeDocument/2006/relationships/image" Target="../media/image2.png"/><Relationship Id="rId4" Type="http://schemas.openxmlformats.org/officeDocument/2006/relationships/image" Target="../media/image8.png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96012</xdr:colOff>
      <xdr:row>2</xdr:row>
      <xdr:rowOff>10287</xdr:rowOff>
    </xdr:to>
    <xdr:pic>
      <xdr:nvPicPr>
        <xdr:cNvPr id="26" name="Picture_9" descr="Photo of a football team" title="Banner 9">
          <a:extLst>
            <a:ext uri="{FF2B5EF4-FFF2-40B4-BE49-F238E27FC236}">
              <a16:creationId xmlns:a16="http://schemas.microsoft.com/office/drawing/2014/main" id="{85A36053-EC92-4825-808F-9E4B9604016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11430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96012</xdr:colOff>
      <xdr:row>18</xdr:row>
      <xdr:rowOff>10287</xdr:rowOff>
    </xdr:to>
    <xdr:pic>
      <xdr:nvPicPr>
        <xdr:cNvPr id="27" name="Picture_10" descr="Photo of basketball huddle" title="Banner 10">
          <a:extLst>
            <a:ext uri="{FF2B5EF4-FFF2-40B4-BE49-F238E27FC236}">
              <a16:creationId xmlns:a16="http://schemas.microsoft.com/office/drawing/2014/main" id="{EE5F9024-B16A-4EFC-AFDF-A6E68AACCC4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756666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96012</xdr:colOff>
      <xdr:row>34</xdr:row>
      <xdr:rowOff>10287</xdr:rowOff>
    </xdr:to>
    <xdr:pic>
      <xdr:nvPicPr>
        <xdr:cNvPr id="28" name="Picture_11" descr="Photo of students in a lab" title="Banner 11">
          <a:extLst>
            <a:ext uri="{FF2B5EF4-FFF2-40B4-BE49-F238E27FC236}">
              <a16:creationId xmlns:a16="http://schemas.microsoft.com/office/drawing/2014/main" id="{4BC7E75F-13DB-40DC-B389-E4865F593C6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1501902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96012</xdr:colOff>
      <xdr:row>50</xdr:row>
      <xdr:rowOff>10287</xdr:rowOff>
    </xdr:to>
    <xdr:pic>
      <xdr:nvPicPr>
        <xdr:cNvPr id="29" name="Picture_12" descr="Photo of a girl carrying gifts" title="Banner 12">
          <a:extLst>
            <a:ext uri="{FF2B5EF4-FFF2-40B4-BE49-F238E27FC236}">
              <a16:creationId xmlns:a16="http://schemas.microsoft.com/office/drawing/2014/main" id="{E464AC32-AD3A-4904-87E5-37A7460E1F5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2247138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96012</xdr:colOff>
      <xdr:row>66</xdr:row>
      <xdr:rowOff>12192</xdr:rowOff>
    </xdr:to>
    <xdr:pic>
      <xdr:nvPicPr>
        <xdr:cNvPr id="30" name="Picture_1" descr="Photo of a girl wirting" title="Banner 1">
          <a:extLst>
            <a:ext uri="{FF2B5EF4-FFF2-40B4-BE49-F238E27FC236}">
              <a16:creationId xmlns:a16="http://schemas.microsoft.com/office/drawing/2014/main" id="{704E61B2-2120-4CFA-9205-3C0A4EA9593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29923740"/>
          <a:ext cx="39822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96012</xdr:colOff>
      <xdr:row>82</xdr:row>
      <xdr:rowOff>10287</xdr:rowOff>
    </xdr:to>
    <xdr:pic>
      <xdr:nvPicPr>
        <xdr:cNvPr id="31" name="Picture_2" descr="Photo of students discussing" title="Banner 2">
          <a:extLst>
            <a:ext uri="{FF2B5EF4-FFF2-40B4-BE49-F238E27FC236}">
              <a16:creationId xmlns:a16="http://schemas.microsoft.com/office/drawing/2014/main" id="{C6C29B87-EBFC-44F9-87E3-74DE8D4C879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295900" y="3737610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96012</xdr:colOff>
      <xdr:row>98</xdr:row>
      <xdr:rowOff>10287</xdr:rowOff>
    </xdr:to>
    <xdr:pic>
      <xdr:nvPicPr>
        <xdr:cNvPr id="32" name="Picture_3" descr="Photo of a guy crossing street" title="Banner 3">
          <a:extLst>
            <a:ext uri="{FF2B5EF4-FFF2-40B4-BE49-F238E27FC236}">
              <a16:creationId xmlns:a16="http://schemas.microsoft.com/office/drawing/2014/main" id="{CD9BB2DC-1DBA-450F-AD48-439C70B9A06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4482846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96012</xdr:colOff>
      <xdr:row>114</xdr:row>
      <xdr:rowOff>10287</xdr:rowOff>
    </xdr:to>
    <xdr:pic>
      <xdr:nvPicPr>
        <xdr:cNvPr id="33" name="Picture_4" descr="Photo of students raising their hands" title="Banner 4">
          <a:extLst>
            <a:ext uri="{FF2B5EF4-FFF2-40B4-BE49-F238E27FC236}">
              <a16:creationId xmlns:a16="http://schemas.microsoft.com/office/drawing/2014/main" id="{C08434B0-11C8-4D90-BB7B-B0B62E9C300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5228082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96012</xdr:colOff>
      <xdr:row>130</xdr:row>
      <xdr:rowOff>10287</xdr:rowOff>
    </xdr:to>
    <xdr:pic>
      <xdr:nvPicPr>
        <xdr:cNvPr id="34" name="Picture_5" descr="Photo of student in lecture" title="Banner 5">
          <a:extLst>
            <a:ext uri="{FF2B5EF4-FFF2-40B4-BE49-F238E27FC236}">
              <a16:creationId xmlns:a16="http://schemas.microsoft.com/office/drawing/2014/main" id="{06A6639F-8414-4D3C-9552-B167932A1AB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5973318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96012</xdr:colOff>
      <xdr:row>146</xdr:row>
      <xdr:rowOff>10287</xdr:rowOff>
    </xdr:to>
    <xdr:pic>
      <xdr:nvPicPr>
        <xdr:cNvPr id="35" name="Picture_6" descr="Photo of graduation" title="Banner 6">
          <a:extLst>
            <a:ext uri="{FF2B5EF4-FFF2-40B4-BE49-F238E27FC236}">
              <a16:creationId xmlns:a16="http://schemas.microsoft.com/office/drawing/2014/main" id="{901B4090-67C4-431B-B594-24CCEBA3F9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6718554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96012</xdr:colOff>
      <xdr:row>162</xdr:row>
      <xdr:rowOff>10287</xdr:rowOff>
    </xdr:to>
    <xdr:pic>
      <xdr:nvPicPr>
        <xdr:cNvPr id="36" name="Picture_7" descr="Photo of students playing" title="Banner 7">
          <a:extLst>
            <a:ext uri="{FF2B5EF4-FFF2-40B4-BE49-F238E27FC236}">
              <a16:creationId xmlns:a16="http://schemas.microsoft.com/office/drawing/2014/main" id="{06CD8253-4D5C-4F1C-A1DF-007F0F46E6D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74645520"/>
          <a:ext cx="3982212" cy="12142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96012</xdr:colOff>
      <xdr:row>178</xdr:row>
      <xdr:rowOff>10287</xdr:rowOff>
    </xdr:to>
    <xdr:pic>
      <xdr:nvPicPr>
        <xdr:cNvPr id="37" name="Picture_8" descr="Photo of a girl using her notebook" title="Banner 8">
          <a:extLst>
            <a:ext uri="{FF2B5EF4-FFF2-40B4-BE49-F238E27FC236}">
              <a16:creationId xmlns:a16="http://schemas.microsoft.com/office/drawing/2014/main" id="{53A5EF98-66DD-42F2-9504-0AD15527032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82097880"/>
          <a:ext cx="3982212" cy="1214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Picture_1" descr="Photo of a girl wirting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Picture_2" descr="Photo of students discuss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Picture_3" descr="Photo of a guy crossing street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Picture_4" descr="Photo of students raising their hands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Picture_5" descr="Photo of student in lectur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Picture_6" descr="Photo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Picture_7" descr="Photo of students playing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Picture_8" descr="Photo of a girl using her notebook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Picture_9" descr="Photo of a football team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topLeftCell="B2" zoomScaleNormal="100" workbookViewId="0">
      <selection activeCell="E8" sqref="E8"/>
    </sheetView>
  </sheetViews>
  <sheetFormatPr defaultColWidth="8.75" defaultRowHeight="14.25"/>
  <cols>
    <col min="1" max="1" width="1.625" style="5" customWidth="1"/>
    <col min="2" max="8" width="18.875" style="5" customWidth="1"/>
    <col min="9" max="9" width="1.625" style="5" customWidth="1"/>
    <col min="10" max="13" width="8.75" style="5"/>
    <col min="14" max="14" width="6.75" style="5" customWidth="1"/>
    <col min="15" max="16384" width="8.75" style="5"/>
  </cols>
  <sheetData>
    <row r="1" spans="1:9" ht="9" customHeight="1">
      <c r="A1" s="6"/>
      <c r="I1" s="5" t="s">
        <v>0</v>
      </c>
    </row>
    <row r="2" spans="1:9" ht="95.25" customHeight="1">
      <c r="B2" s="98">
        <v>2023</v>
      </c>
      <c r="C2" s="102" t="s">
        <v>1</v>
      </c>
      <c r="D2" s="102"/>
      <c r="E2" s="99"/>
      <c r="F2" s="100"/>
      <c r="G2" s="100"/>
      <c r="H2" s="101"/>
    </row>
    <row r="3" spans="1:9" ht="9" customHeight="1"/>
    <row r="4" spans="1:9" s="7" customFormat="1" ht="24" customHeight="1">
      <c r="B4" s="94" t="s">
        <v>2</v>
      </c>
      <c r="C4" s="95" t="str">
        <f>(TEXT(C5,"dddd"))</f>
        <v>Tuesday</v>
      </c>
      <c r="D4" s="96" t="str">
        <f>TEXT(D5,"dddd")</f>
        <v>Wednesday</v>
      </c>
      <c r="E4" s="95" t="str">
        <f>TEXT(E5,"dddd")</f>
        <v>Thursday</v>
      </c>
      <c r="F4" s="96" t="str">
        <f>TEXT(F5,"dddd")</f>
        <v>Friday</v>
      </c>
      <c r="G4" s="95" t="str">
        <f>TEXT(G5,"dddd")</f>
        <v>Saturday</v>
      </c>
      <c r="H4" s="97" t="str">
        <f>(TEXT(H5,"dddd"))</f>
        <v>Sunday</v>
      </c>
    </row>
    <row r="5" spans="1:9" s="8" customFormat="1" ht="24" customHeight="1">
      <c r="B5" s="28">
        <f t="array" ref="B5:H5">Days+1+DATE(Calendar1Year,Calendar1MonthOption,1)-WEEKDAY(DATE(Calendar1Year,Calendar1MonthOption,1),WeekdayOption)</f>
        <v>44921</v>
      </c>
      <c r="C5" s="39">
        <v>44922</v>
      </c>
      <c r="D5" s="50">
        <v>44923</v>
      </c>
      <c r="E5" s="60">
        <v>44924</v>
      </c>
      <c r="F5" s="70">
        <v>44925</v>
      </c>
      <c r="G5" s="80">
        <v>44926</v>
      </c>
      <c r="H5" s="4">
        <v>44927</v>
      </c>
    </row>
    <row r="6" spans="1:9" s="9" customFormat="1" ht="51" customHeight="1">
      <c r="B6" s="29"/>
      <c r="C6" s="40"/>
      <c r="D6" s="51"/>
      <c r="E6" s="61"/>
      <c r="F6" s="71"/>
      <c r="G6" s="81"/>
      <c r="H6" s="19"/>
    </row>
    <row r="7" spans="1:9" s="8" customFormat="1" ht="24" customHeight="1">
      <c r="B7" s="30">
        <f t="array" ref="B7:H7">Days+8+DATE(Calendar1Year,Calendar1MonthOption,1)-WEEKDAY(DATE(Calendar1Year,Calendar1MonthOption,1),WeekdayOption)</f>
        <v>44928</v>
      </c>
      <c r="C7" s="41">
        <v>44929</v>
      </c>
      <c r="D7" s="52">
        <v>44930</v>
      </c>
      <c r="E7" s="62">
        <v>44931</v>
      </c>
      <c r="F7" s="72">
        <v>44932</v>
      </c>
      <c r="G7" s="82">
        <v>44933</v>
      </c>
      <c r="H7" s="20">
        <v>44934</v>
      </c>
    </row>
    <row r="8" spans="1:9" s="9" customFormat="1" ht="51" customHeight="1">
      <c r="B8" s="31"/>
      <c r="C8" s="42"/>
      <c r="D8" s="53"/>
      <c r="E8" s="63"/>
      <c r="F8" s="73"/>
      <c r="G8" s="83"/>
      <c r="H8" s="21"/>
    </row>
    <row r="9" spans="1:9" s="8" customFormat="1" ht="24" customHeight="1">
      <c r="B9" s="32">
        <f t="array" ref="B9:H9">Days+15+DATE(Calendar1Year,Calendar1MonthOption,1)-WEEKDAY(DATE(Calendar1Year,Calendar1MonthOption,1),WeekdayOption)</f>
        <v>44935</v>
      </c>
      <c r="C9" s="43">
        <v>44936</v>
      </c>
      <c r="D9" s="54">
        <v>44937</v>
      </c>
      <c r="E9" s="64">
        <v>44938</v>
      </c>
      <c r="F9" s="74">
        <v>44939</v>
      </c>
      <c r="G9" s="84">
        <v>44940</v>
      </c>
      <c r="H9" s="22">
        <v>44941</v>
      </c>
    </row>
    <row r="10" spans="1:9" s="9" customFormat="1" ht="51" customHeight="1">
      <c r="B10" s="33"/>
      <c r="C10" s="44"/>
      <c r="D10" s="55"/>
      <c r="E10" s="65"/>
      <c r="F10" s="75"/>
      <c r="G10" s="85"/>
      <c r="H10" s="23"/>
    </row>
    <row r="11" spans="1:9" s="8" customFormat="1" ht="24" customHeight="1">
      <c r="B11" s="34">
        <f t="array" ref="B11:H11">Days+22+DATE(Calendar1Year,Calendar1MonthOption,1)-WEEKDAY(DATE(Calendar1Year,Calendar1MonthOption,1),WeekdayOption)</f>
        <v>44942</v>
      </c>
      <c r="C11" s="45">
        <v>44943</v>
      </c>
      <c r="D11" s="56">
        <v>44944</v>
      </c>
      <c r="E11" s="66">
        <v>44945</v>
      </c>
      <c r="F11" s="76">
        <v>44946</v>
      </c>
      <c r="G11" s="86">
        <v>44947</v>
      </c>
      <c r="H11" s="24">
        <v>44948</v>
      </c>
    </row>
    <row r="12" spans="1:9" s="9" customFormat="1" ht="51" customHeight="1">
      <c r="B12" s="35"/>
      <c r="C12" s="46"/>
      <c r="D12" s="57"/>
      <c r="E12" s="67"/>
      <c r="F12" s="77"/>
      <c r="G12" s="87"/>
      <c r="H12" s="25"/>
    </row>
    <row r="13" spans="1:9" s="8" customFormat="1" ht="24" customHeight="1">
      <c r="B13" s="36">
        <f t="array" ref="B13:H13">Days+29+DATE(Calendar1Year,Calendar1MonthOption,1)-WEEKDAY(DATE(Calendar1Year,Calendar1MonthOption,1),WeekdayOption)</f>
        <v>44949</v>
      </c>
      <c r="C13" s="47">
        <v>44950</v>
      </c>
      <c r="D13" s="58">
        <v>44951</v>
      </c>
      <c r="E13" s="68">
        <v>44952</v>
      </c>
      <c r="F13" s="78">
        <v>44953</v>
      </c>
      <c r="G13" s="88">
        <v>44954</v>
      </c>
      <c r="H13" s="26">
        <v>44955</v>
      </c>
    </row>
    <row r="14" spans="1:9" s="9" customFormat="1" ht="51" customHeight="1">
      <c r="B14" s="37"/>
      <c r="C14" s="48"/>
      <c r="D14" s="59"/>
      <c r="E14" s="69"/>
      <c r="F14" s="79"/>
      <c r="G14" s="89"/>
      <c r="H14" s="27"/>
    </row>
    <row r="15" spans="1:9" s="10" customFormat="1" ht="24" customHeight="1">
      <c r="B15" s="28">
        <f t="array" ref="B15:C15">Days+36+DATE(Calendar1Year,Calendar1MonthOption,1)-WEEKDAY(DATE(Calendar1Year,Calendar1MonthOption,1),WeekdayOption)</f>
        <v>44956</v>
      </c>
      <c r="C15" s="39">
        <v>44957</v>
      </c>
      <c r="D15" s="108" t="s">
        <v>3</v>
      </c>
      <c r="E15" s="109"/>
      <c r="F15" s="109"/>
      <c r="G15" s="109"/>
      <c r="H15" s="109"/>
    </row>
    <row r="16" spans="1:9" s="9" customFormat="1" ht="51" customHeight="1">
      <c r="B16" s="38"/>
      <c r="C16" s="49"/>
      <c r="D16" s="110"/>
      <c r="E16" s="110"/>
      <c r="F16" s="110"/>
      <c r="G16" s="110"/>
      <c r="H16" s="110"/>
    </row>
    <row r="17" spans="2:8" s="11" customFormat="1" ht="9" customHeight="1">
      <c r="B17" s="1"/>
      <c r="C17" s="1"/>
      <c r="D17" s="2"/>
      <c r="E17" s="2"/>
      <c r="F17" s="2"/>
      <c r="G17" s="2"/>
      <c r="H17" s="2"/>
    </row>
    <row r="18" spans="2:8" ht="95.25" customHeight="1">
      <c r="B18" s="98">
        <f>YEAR(DATE(Calendar1Year,Calendar1MonthOption+1,1))</f>
        <v>2023</v>
      </c>
      <c r="C18" s="102" t="str">
        <f>TEXT(DATE(Calendar1Year,Calendar1MonthOption+1,1),"mmmm")</f>
        <v>February</v>
      </c>
      <c r="D18" s="102"/>
      <c r="E18" s="99"/>
      <c r="F18" s="100"/>
      <c r="G18" s="100"/>
      <c r="H18" s="101"/>
    </row>
    <row r="19" spans="2:8" ht="9" customHeight="1"/>
    <row r="20" spans="2:8" s="7" customFormat="1" ht="24" customHeight="1">
      <c r="B20" s="94" t="str">
        <f t="shared" ref="B20:H20" si="0">TEXT(B21,"dddd")</f>
        <v>Monday</v>
      </c>
      <c r="C20" s="95" t="str">
        <f t="shared" si="0"/>
        <v>Tuesday</v>
      </c>
      <c r="D20" s="96" t="str">
        <f t="shared" si="0"/>
        <v>Wednesday</v>
      </c>
      <c r="E20" s="95" t="str">
        <f t="shared" si="0"/>
        <v>Thursday</v>
      </c>
      <c r="F20" s="96" t="str">
        <f t="shared" si="0"/>
        <v>Friday</v>
      </c>
      <c r="G20" s="95" t="str">
        <f t="shared" si="0"/>
        <v>Saturday</v>
      </c>
      <c r="H20" s="97" t="str">
        <f t="shared" si="0"/>
        <v>Sunday</v>
      </c>
    </row>
    <row r="21" spans="2:8" s="10" customFormat="1" ht="24" customHeight="1">
      <c r="B21" s="4">
        <f t="array" ref="B21:H21">Days+1+DATE(Calendar2Year,Calendar2MonthOption,1)-WEEKDAY(DATE(Calendar2Year,Calendar2MonthOption,1),WeekdayOption)</f>
        <v>44956</v>
      </c>
      <c r="C21" s="90">
        <v>44957</v>
      </c>
      <c r="D21" s="90">
        <v>44958</v>
      </c>
      <c r="E21" s="90">
        <v>44959</v>
      </c>
      <c r="F21" s="90">
        <v>44960</v>
      </c>
      <c r="G21" s="90">
        <v>44961</v>
      </c>
      <c r="H21" s="4">
        <v>44962</v>
      </c>
    </row>
    <row r="22" spans="2:8" s="9" customFormat="1" ht="51" customHeight="1">
      <c r="B22" s="3"/>
      <c r="C22" s="91"/>
      <c r="D22" s="91"/>
      <c r="E22" s="91"/>
      <c r="F22" s="91"/>
      <c r="G22" s="91"/>
      <c r="H22" s="3"/>
    </row>
    <row r="23" spans="2:8" s="10" customFormat="1" ht="24" customHeight="1">
      <c r="B23" s="20">
        <f t="array" ref="B23:H23">Days+8+DATE(Calendar2Year,Calendar2MonthOption,1)-WEEKDAY(DATE(Calendar2Year,Calendar2MonthOption,1),WeekdayOption)</f>
        <v>44963</v>
      </c>
      <c r="C23" s="92">
        <v>44964</v>
      </c>
      <c r="D23" s="92">
        <v>44965</v>
      </c>
      <c r="E23" s="92">
        <v>44966</v>
      </c>
      <c r="F23" s="92">
        <v>44967</v>
      </c>
      <c r="G23" s="92">
        <v>44968</v>
      </c>
      <c r="H23" s="20">
        <v>44969</v>
      </c>
    </row>
    <row r="24" spans="2:8" s="9" customFormat="1" ht="51" customHeight="1">
      <c r="B24" s="19"/>
      <c r="C24" s="93"/>
      <c r="D24" s="93"/>
      <c r="E24" s="93"/>
      <c r="F24" s="93"/>
      <c r="G24" s="93"/>
      <c r="H24" s="19"/>
    </row>
    <row r="25" spans="2:8" s="10" customFormat="1" ht="24" customHeight="1">
      <c r="B25" s="20">
        <f t="array" ref="B25:H25">Days+15+DATE(Calendar2Year,Calendar2MonthOption,1)-WEEKDAY(DATE(Calendar2Year,Calendar2MonthOption,1),WeekdayOption)</f>
        <v>44970</v>
      </c>
      <c r="C25" s="92">
        <v>44971</v>
      </c>
      <c r="D25" s="92">
        <v>44972</v>
      </c>
      <c r="E25" s="92">
        <v>44973</v>
      </c>
      <c r="F25" s="92">
        <v>44974</v>
      </c>
      <c r="G25" s="92">
        <v>44975</v>
      </c>
      <c r="H25" s="20">
        <v>44976</v>
      </c>
    </row>
    <row r="26" spans="2:8" s="9" customFormat="1" ht="51" customHeight="1">
      <c r="B26" s="19"/>
      <c r="C26" s="93"/>
      <c r="D26" s="93"/>
      <c r="E26" s="93"/>
      <c r="F26" s="93"/>
      <c r="G26" s="93"/>
      <c r="H26" s="19"/>
    </row>
    <row r="27" spans="2:8" s="10" customFormat="1" ht="24" customHeight="1">
      <c r="B27" s="20">
        <f t="array" ref="B27:H27">Days+22+DATE(Calendar2Year,Calendar2MonthOption,1)-WEEKDAY(DATE(Calendar2Year,Calendar2MonthOption,1),WeekdayOption)</f>
        <v>44977</v>
      </c>
      <c r="C27" s="92">
        <v>44978</v>
      </c>
      <c r="D27" s="92">
        <v>44979</v>
      </c>
      <c r="E27" s="92">
        <v>44980</v>
      </c>
      <c r="F27" s="92">
        <v>44981</v>
      </c>
      <c r="G27" s="92">
        <v>44982</v>
      </c>
      <c r="H27" s="20">
        <v>44983</v>
      </c>
    </row>
    <row r="28" spans="2:8" s="9" customFormat="1" ht="51" customHeight="1">
      <c r="B28" s="19"/>
      <c r="C28" s="93"/>
      <c r="D28" s="93"/>
      <c r="E28" s="93"/>
      <c r="F28" s="93"/>
      <c r="G28" s="93"/>
      <c r="H28" s="19"/>
    </row>
    <row r="29" spans="2:8" s="10" customFormat="1" ht="24" customHeight="1">
      <c r="B29" s="20">
        <f t="array" ref="B29:H29">Days+29+DATE(Calendar2Year,Calendar2MonthOption,1)-WEEKDAY(DATE(Calendar2Year,Calendar2MonthOption,1),WeekdayOption)</f>
        <v>44984</v>
      </c>
      <c r="C29" s="92">
        <v>44985</v>
      </c>
      <c r="D29" s="92">
        <v>44986</v>
      </c>
      <c r="E29" s="92">
        <v>44987</v>
      </c>
      <c r="F29" s="92">
        <v>44988</v>
      </c>
      <c r="G29" s="92">
        <v>44989</v>
      </c>
      <c r="H29" s="20">
        <v>44990</v>
      </c>
    </row>
    <row r="30" spans="2:8" s="9" customFormat="1" ht="51" customHeight="1">
      <c r="B30" s="19"/>
      <c r="C30" s="93"/>
      <c r="D30" s="93"/>
      <c r="E30" s="93"/>
      <c r="F30" s="93"/>
      <c r="G30" s="93"/>
      <c r="H30" s="19"/>
    </row>
    <row r="31" spans="2:8" s="10" customFormat="1" ht="24" customHeight="1">
      <c r="B31" s="4">
        <f t="array" ref="B31:C31">Days+36+DATE(Calendar2Year,Calendar2MonthOption,1)-WEEKDAY(DATE(Calendar2Year,Calendar2MonthOption,1),WeekdayOption)</f>
        <v>44991</v>
      </c>
      <c r="C31" s="90">
        <v>44992</v>
      </c>
      <c r="D31" s="103" t="s">
        <v>3</v>
      </c>
      <c r="E31" s="103"/>
      <c r="F31" s="103"/>
      <c r="G31" s="103"/>
      <c r="H31" s="103"/>
    </row>
    <row r="32" spans="2:8" s="9" customFormat="1" ht="51" customHeight="1">
      <c r="B32" s="3"/>
      <c r="C32" s="91"/>
      <c r="D32" s="110"/>
      <c r="E32" s="110"/>
      <c r="F32" s="110"/>
      <c r="G32" s="110"/>
      <c r="H32" s="110"/>
    </row>
    <row r="33" spans="2:8" s="11" customFormat="1" ht="9" customHeight="1">
      <c r="B33" s="1"/>
      <c r="C33" s="1"/>
      <c r="D33" s="2"/>
      <c r="E33" s="2"/>
      <c r="F33" s="2"/>
      <c r="G33" s="2"/>
      <c r="H33" s="2"/>
    </row>
    <row r="34" spans="2:8" ht="95.25" customHeight="1">
      <c r="B34" s="98">
        <f>YEAR(DATE(Calendar2Year,Calendar2MonthOption+1,1))</f>
        <v>2023</v>
      </c>
      <c r="C34" s="102" t="str">
        <f>TEXT(DATE(Calendar2Year,Calendar2MonthOption+1,1),"mmmm")</f>
        <v>March</v>
      </c>
      <c r="D34" s="102"/>
      <c r="E34" s="99"/>
      <c r="F34" s="100"/>
      <c r="G34" s="100"/>
      <c r="H34" s="101"/>
    </row>
    <row r="35" spans="2:8" ht="9" customHeight="1"/>
    <row r="36" spans="2:8" s="7" customFormat="1" ht="24" customHeight="1">
      <c r="B36" s="94" t="str">
        <f t="shared" ref="B36:H36" si="1">TEXT(B37,"dddd")</f>
        <v>Monday</v>
      </c>
      <c r="C36" s="95" t="str">
        <f t="shared" si="1"/>
        <v>Tuesday</v>
      </c>
      <c r="D36" s="96" t="str">
        <f t="shared" si="1"/>
        <v>Wednesday</v>
      </c>
      <c r="E36" s="95" t="str">
        <f t="shared" si="1"/>
        <v>Thursday</v>
      </c>
      <c r="F36" s="96" t="str">
        <f t="shared" si="1"/>
        <v>Friday</v>
      </c>
      <c r="G36" s="95" t="str">
        <f t="shared" si="1"/>
        <v>Saturday</v>
      </c>
      <c r="H36" s="97" t="str">
        <f t="shared" si="1"/>
        <v>Sunday</v>
      </c>
    </row>
    <row r="37" spans="2:8" s="8" customFormat="1" ht="24" customHeight="1">
      <c r="B37" s="4">
        <f t="array" ref="B37:H37">Days+1+DATE(Calendar3Year,Calendar3MonthOption,1)-WEEKDAY(DATE(Calendar3Year,Calendar3MonthOption,1),WeekdayOption)</f>
        <v>44984</v>
      </c>
      <c r="C37" s="90">
        <v>44985</v>
      </c>
      <c r="D37" s="90">
        <v>44986</v>
      </c>
      <c r="E37" s="90">
        <v>44987</v>
      </c>
      <c r="F37" s="90">
        <v>44988</v>
      </c>
      <c r="G37" s="90">
        <v>44989</v>
      </c>
      <c r="H37" s="4">
        <v>44990</v>
      </c>
    </row>
    <row r="38" spans="2:8" s="9" customFormat="1" ht="51" customHeight="1">
      <c r="B38" s="19"/>
      <c r="C38" s="93"/>
      <c r="D38" s="93"/>
      <c r="E38" s="93"/>
      <c r="F38" s="93"/>
      <c r="G38" s="93"/>
      <c r="H38" s="19"/>
    </row>
    <row r="39" spans="2:8" s="8" customFormat="1" ht="24" customHeight="1">
      <c r="B39" s="20">
        <f t="array" ref="B39:H39">Days+8+DATE(Calendar3Year,Calendar3MonthOption,1)-WEEKDAY(DATE(Calendar3Year,Calendar3MonthOption,1),WeekdayOption)</f>
        <v>44991</v>
      </c>
      <c r="C39" s="92">
        <v>44992</v>
      </c>
      <c r="D39" s="92">
        <v>44993</v>
      </c>
      <c r="E39" s="92">
        <v>44994</v>
      </c>
      <c r="F39" s="92">
        <v>44995</v>
      </c>
      <c r="G39" s="92">
        <v>44996</v>
      </c>
      <c r="H39" s="20">
        <v>44997</v>
      </c>
    </row>
    <row r="40" spans="2:8" s="9" customFormat="1" ht="51" customHeight="1">
      <c r="B40" s="19"/>
      <c r="C40" s="93"/>
      <c r="D40" s="93"/>
      <c r="E40" s="93"/>
      <c r="F40" s="93"/>
      <c r="G40" s="93"/>
      <c r="H40" s="19"/>
    </row>
    <row r="41" spans="2:8" s="8" customFormat="1" ht="24" customHeight="1">
      <c r="B41" s="20">
        <f t="array" ref="B41:H41">Days+15+DATE(Calendar3Year,Calendar3MonthOption,1)-WEEKDAY(DATE(Calendar3Year,Calendar3MonthOption,1),WeekdayOption)</f>
        <v>44998</v>
      </c>
      <c r="C41" s="92">
        <v>44999</v>
      </c>
      <c r="D41" s="92">
        <v>45000</v>
      </c>
      <c r="E41" s="92">
        <v>45001</v>
      </c>
      <c r="F41" s="92">
        <v>45002</v>
      </c>
      <c r="G41" s="92">
        <v>45003</v>
      </c>
      <c r="H41" s="20">
        <v>45004</v>
      </c>
    </row>
    <row r="42" spans="2:8" s="9" customFormat="1" ht="51" customHeight="1">
      <c r="B42" s="19"/>
      <c r="C42" s="93"/>
      <c r="D42" s="93"/>
      <c r="E42" s="93"/>
      <c r="F42" s="93"/>
      <c r="G42" s="93"/>
      <c r="H42" s="19"/>
    </row>
    <row r="43" spans="2:8" s="8" customFormat="1" ht="24" customHeight="1">
      <c r="B43" s="20">
        <f t="array" ref="B43:H43">Days+22+DATE(Calendar3Year,Calendar3MonthOption,1)-WEEKDAY(DATE(Calendar3Year,Calendar3MonthOption,1),WeekdayOption)</f>
        <v>45005</v>
      </c>
      <c r="C43" s="92">
        <v>45006</v>
      </c>
      <c r="D43" s="92">
        <v>45007</v>
      </c>
      <c r="E43" s="92">
        <v>45008</v>
      </c>
      <c r="F43" s="92">
        <v>45009</v>
      </c>
      <c r="G43" s="92">
        <v>45010</v>
      </c>
      <c r="H43" s="20">
        <v>45011</v>
      </c>
    </row>
    <row r="44" spans="2:8" s="9" customFormat="1" ht="51" customHeight="1">
      <c r="B44" s="19"/>
      <c r="C44" s="93"/>
      <c r="D44" s="93"/>
      <c r="E44" s="93"/>
      <c r="F44" s="93"/>
      <c r="G44" s="93"/>
      <c r="H44" s="19"/>
    </row>
    <row r="45" spans="2:8" s="8" customFormat="1" ht="24" customHeight="1">
      <c r="B45" s="20">
        <f t="array" ref="B45:H45">Days+29+DATE(Calendar3Year,Calendar3MonthOption,1)-WEEKDAY(DATE(Calendar3Year,Calendar3MonthOption,1),WeekdayOption)</f>
        <v>45012</v>
      </c>
      <c r="C45" s="92">
        <v>45013</v>
      </c>
      <c r="D45" s="92">
        <v>45014</v>
      </c>
      <c r="E45" s="92">
        <v>45015</v>
      </c>
      <c r="F45" s="92">
        <v>45016</v>
      </c>
      <c r="G45" s="92">
        <v>45017</v>
      </c>
      <c r="H45" s="20">
        <v>45018</v>
      </c>
    </row>
    <row r="46" spans="2:8" s="9" customFormat="1" ht="51" customHeight="1">
      <c r="B46" s="19"/>
      <c r="C46" s="93"/>
      <c r="D46" s="93"/>
      <c r="E46" s="93"/>
      <c r="F46" s="93"/>
      <c r="G46" s="93"/>
      <c r="H46" s="19"/>
    </row>
    <row r="47" spans="2:8" s="8" customFormat="1" ht="24" customHeight="1">
      <c r="B47" s="4">
        <f t="array" ref="B47:C47">Days+36+DATE(Calendar3Year,Calendar3MonthOption,1)-WEEKDAY(DATE(Calendar3Year,Calendar3MonthOption,1),WeekdayOption)</f>
        <v>45019</v>
      </c>
      <c r="C47" s="90">
        <v>45020</v>
      </c>
      <c r="D47" s="103" t="s">
        <v>3</v>
      </c>
      <c r="E47" s="104"/>
      <c r="F47" s="104"/>
      <c r="G47" s="104"/>
      <c r="H47" s="104"/>
    </row>
    <row r="48" spans="2:8" s="9" customFormat="1" ht="51" customHeight="1">
      <c r="B48" s="3"/>
      <c r="C48" s="91"/>
      <c r="D48" s="110"/>
      <c r="E48" s="110"/>
      <c r="F48" s="110"/>
      <c r="G48" s="110"/>
      <c r="H48" s="110"/>
    </row>
    <row r="49" spans="2:8" s="11" customFormat="1" ht="9" customHeight="1">
      <c r="B49" s="1"/>
      <c r="C49" s="1"/>
      <c r="D49" s="2"/>
      <c r="E49" s="2"/>
      <c r="F49" s="2"/>
      <c r="G49" s="2"/>
      <c r="H49" s="2"/>
    </row>
    <row r="50" spans="2:8" ht="95.25" customHeight="1">
      <c r="B50" s="98">
        <f>YEAR(DATE(Calendar3Year,Calendar3MonthOption+1,1))</f>
        <v>2023</v>
      </c>
      <c r="C50" s="102" t="str">
        <f>TEXT(DATE(Calendar3Year,Calendar3MonthOption+1,1),"mmmm")</f>
        <v>April</v>
      </c>
      <c r="D50" s="102"/>
      <c r="E50" s="99"/>
      <c r="F50" s="100"/>
      <c r="G50" s="100"/>
      <c r="H50" s="101"/>
    </row>
    <row r="51" spans="2:8" ht="9" customHeight="1"/>
    <row r="52" spans="2:8" s="7" customFormat="1" ht="24" customHeight="1">
      <c r="B52" s="94" t="str">
        <f t="shared" ref="B52:H52" si="2">TEXT(B53,"dddd")</f>
        <v>Monday</v>
      </c>
      <c r="C52" s="95" t="str">
        <f t="shared" si="2"/>
        <v>Tuesday</v>
      </c>
      <c r="D52" s="96" t="str">
        <f t="shared" si="2"/>
        <v>Wednesday</v>
      </c>
      <c r="E52" s="95" t="str">
        <f t="shared" si="2"/>
        <v>Thursday</v>
      </c>
      <c r="F52" s="96" t="str">
        <f t="shared" si="2"/>
        <v>Friday</v>
      </c>
      <c r="G52" s="95" t="str">
        <f t="shared" si="2"/>
        <v>Saturday</v>
      </c>
      <c r="H52" s="97" t="str">
        <f t="shared" si="2"/>
        <v>Sunday</v>
      </c>
    </row>
    <row r="53" spans="2:8" s="10" customFormat="1" ht="24" customHeight="1">
      <c r="B53" s="4">
        <f t="array" ref="B53:H53">Days+1+DATE(Calendar4Year,Calendar4MonthOption,1)-WEEKDAY(DATE(Calendar4Year,Calendar4MonthOption,1),WeekdayOption)</f>
        <v>45012</v>
      </c>
      <c r="C53" s="90">
        <v>45013</v>
      </c>
      <c r="D53" s="90">
        <v>45014</v>
      </c>
      <c r="E53" s="90">
        <v>45015</v>
      </c>
      <c r="F53" s="90">
        <v>45016</v>
      </c>
      <c r="G53" s="90">
        <v>45017</v>
      </c>
      <c r="H53" s="4">
        <v>45018</v>
      </c>
    </row>
    <row r="54" spans="2:8" s="9" customFormat="1" ht="51" customHeight="1">
      <c r="B54" s="19"/>
      <c r="C54" s="93"/>
      <c r="D54" s="93"/>
      <c r="E54" s="93"/>
      <c r="F54" s="93"/>
      <c r="G54" s="93"/>
      <c r="H54" s="19"/>
    </row>
    <row r="55" spans="2:8" s="10" customFormat="1" ht="24" customHeight="1">
      <c r="B55" s="20">
        <f t="array" ref="B55:H55">Days+8+DATE(Calendar4Year,Calendar4MonthOption,1)-WEEKDAY(DATE(Calendar4Year,Calendar4MonthOption,1),WeekdayOption)</f>
        <v>45019</v>
      </c>
      <c r="C55" s="92">
        <v>45020</v>
      </c>
      <c r="D55" s="92">
        <v>45021</v>
      </c>
      <c r="E55" s="92">
        <v>45022</v>
      </c>
      <c r="F55" s="92">
        <v>45023</v>
      </c>
      <c r="G55" s="92">
        <v>45024</v>
      </c>
      <c r="H55" s="20">
        <v>45025</v>
      </c>
    </row>
    <row r="56" spans="2:8" s="9" customFormat="1" ht="51" customHeight="1">
      <c r="B56" s="19"/>
      <c r="C56" s="93"/>
      <c r="D56" s="93"/>
      <c r="E56" s="93"/>
      <c r="F56" s="93"/>
      <c r="G56" s="93"/>
      <c r="H56" s="19"/>
    </row>
    <row r="57" spans="2:8" s="10" customFormat="1" ht="24" customHeight="1">
      <c r="B57" s="20">
        <f t="array" ref="B57:H57">Days+15+DATE(Calendar4Year,Calendar4MonthOption,1)-WEEKDAY(DATE(Calendar4Year,Calendar4MonthOption,1),WeekdayOption)</f>
        <v>45026</v>
      </c>
      <c r="C57" s="92">
        <v>45027</v>
      </c>
      <c r="D57" s="92">
        <v>45028</v>
      </c>
      <c r="E57" s="92">
        <v>45029</v>
      </c>
      <c r="F57" s="92">
        <v>45030</v>
      </c>
      <c r="G57" s="92">
        <v>45031</v>
      </c>
      <c r="H57" s="20">
        <v>45032</v>
      </c>
    </row>
    <row r="58" spans="2:8" s="9" customFormat="1" ht="51" customHeight="1">
      <c r="B58" s="19"/>
      <c r="C58" s="93"/>
      <c r="D58" s="93"/>
      <c r="E58" s="93"/>
      <c r="F58" s="93"/>
      <c r="G58" s="93"/>
      <c r="H58" s="19"/>
    </row>
    <row r="59" spans="2:8" s="10" customFormat="1" ht="24" customHeight="1">
      <c r="B59" s="20">
        <f t="array" ref="B59:H59">Days+22+DATE(Calendar4Year,Calendar4MonthOption,1)-WEEKDAY(DATE(Calendar4Year,Calendar4MonthOption,1),WeekdayOption)</f>
        <v>45033</v>
      </c>
      <c r="C59" s="92">
        <v>45034</v>
      </c>
      <c r="D59" s="92">
        <v>45035</v>
      </c>
      <c r="E59" s="92">
        <v>45036</v>
      </c>
      <c r="F59" s="92">
        <v>45037</v>
      </c>
      <c r="G59" s="92">
        <v>45038</v>
      </c>
      <c r="H59" s="20">
        <v>45039</v>
      </c>
    </row>
    <row r="60" spans="2:8" s="9" customFormat="1" ht="51" customHeight="1">
      <c r="B60" s="19"/>
      <c r="C60" s="93"/>
      <c r="D60" s="93"/>
      <c r="E60" s="93"/>
      <c r="F60" s="93"/>
      <c r="G60" s="93"/>
      <c r="H60" s="19"/>
    </row>
    <row r="61" spans="2:8" s="10" customFormat="1" ht="24" customHeight="1">
      <c r="B61" s="20">
        <f t="array" ref="B61:H61">Days+29+DATE(Calendar4Year,Calendar4MonthOption,1)-WEEKDAY(DATE(Calendar4Year,Calendar4MonthOption,1),WeekdayOption)</f>
        <v>45040</v>
      </c>
      <c r="C61" s="92">
        <v>45041</v>
      </c>
      <c r="D61" s="92">
        <v>45042</v>
      </c>
      <c r="E61" s="92">
        <v>45043</v>
      </c>
      <c r="F61" s="92">
        <v>45044</v>
      </c>
      <c r="G61" s="92">
        <v>45045</v>
      </c>
      <c r="H61" s="20">
        <v>45046</v>
      </c>
    </row>
    <row r="62" spans="2:8" s="9" customFormat="1" ht="51" customHeight="1">
      <c r="B62" s="19"/>
      <c r="C62" s="93"/>
      <c r="D62" s="93"/>
      <c r="E62" s="93"/>
      <c r="F62" s="93"/>
      <c r="G62" s="93"/>
      <c r="H62" s="19"/>
    </row>
    <row r="63" spans="2:8" s="10" customFormat="1" ht="24" customHeight="1">
      <c r="B63" s="4">
        <f t="array" ref="B63:C63">Days+36+DATE(Calendar4Year,Calendar4MonthOption,1)-WEEKDAY(DATE(Calendar4Year,Calendar4MonthOption,1),WeekdayOption)</f>
        <v>45047</v>
      </c>
      <c r="C63" s="90">
        <v>45048</v>
      </c>
      <c r="D63" s="103" t="s">
        <v>3</v>
      </c>
      <c r="E63" s="104"/>
      <c r="F63" s="104"/>
      <c r="G63" s="104"/>
      <c r="H63" s="104"/>
    </row>
    <row r="64" spans="2:8" s="9" customFormat="1" ht="51" customHeight="1">
      <c r="B64" s="3"/>
      <c r="C64" s="91"/>
      <c r="D64" s="110"/>
      <c r="E64" s="110"/>
      <c r="F64" s="110"/>
      <c r="G64" s="110"/>
      <c r="H64" s="110"/>
    </row>
    <row r="65" spans="2:8" s="11" customFormat="1" ht="9" customHeight="1">
      <c r="B65" s="1"/>
      <c r="C65" s="1"/>
      <c r="D65" s="2"/>
      <c r="E65" s="2"/>
      <c r="F65" s="2"/>
      <c r="G65" s="2"/>
      <c r="H65" s="2"/>
    </row>
    <row r="66" spans="2:8" ht="95.25" customHeight="1">
      <c r="B66" s="98">
        <f>YEAR(DATE(Calendar4Year,Calendar4MonthOption+1,1))</f>
        <v>2023</v>
      </c>
      <c r="C66" s="102" t="str">
        <f>TEXT(DATE(Calendar4Year,Calendar4MonthOption+1,1),"mmmm")</f>
        <v>May</v>
      </c>
      <c r="D66" s="102"/>
      <c r="E66" s="99"/>
      <c r="F66" s="100"/>
      <c r="G66" s="100"/>
      <c r="H66" s="101"/>
    </row>
    <row r="67" spans="2:8" ht="9" customHeight="1"/>
    <row r="68" spans="2:8" s="7" customFormat="1" ht="24" customHeight="1">
      <c r="B68" s="94" t="str">
        <f t="shared" ref="B68:G68" si="3">TEXT(B69,"dddd")</f>
        <v>Monday</v>
      </c>
      <c r="C68" s="95" t="str">
        <f t="shared" si="3"/>
        <v>Tuesday</v>
      </c>
      <c r="D68" s="96" t="str">
        <f t="shared" si="3"/>
        <v>Wednesday</v>
      </c>
      <c r="E68" s="95" t="str">
        <f t="shared" si="3"/>
        <v>Thursday</v>
      </c>
      <c r="F68" s="96" t="str">
        <f t="shared" si="3"/>
        <v>Friday</v>
      </c>
      <c r="G68" s="95" t="str">
        <f t="shared" si="3"/>
        <v>Saturday</v>
      </c>
      <c r="H68" s="97" t="str">
        <f>TEXT(H69,"dddd")</f>
        <v>Sunday</v>
      </c>
    </row>
    <row r="69" spans="2:8" s="10" customFormat="1" ht="24" customHeight="1">
      <c r="B69" s="4">
        <f t="array" ref="B69:H69">Days+1+DATE(Calendar5Year,Calendar5MonthOption,1)-WEEKDAY(DATE(Calendar5Year,Calendar5MonthOption,1),WeekdayOption)</f>
        <v>45047</v>
      </c>
      <c r="C69" s="90">
        <v>45048</v>
      </c>
      <c r="D69" s="90">
        <v>45049</v>
      </c>
      <c r="E69" s="90">
        <v>45050</v>
      </c>
      <c r="F69" s="90">
        <v>45051</v>
      </c>
      <c r="G69" s="90">
        <v>45052</v>
      </c>
      <c r="H69" s="4">
        <v>45053</v>
      </c>
    </row>
    <row r="70" spans="2:8" s="9" customFormat="1" ht="51" customHeight="1">
      <c r="B70" s="19"/>
      <c r="C70" s="93"/>
      <c r="D70" s="93"/>
      <c r="E70" s="93"/>
      <c r="F70" s="93"/>
      <c r="G70" s="93"/>
      <c r="H70" s="19"/>
    </row>
    <row r="71" spans="2:8" s="10" customFormat="1" ht="24" customHeight="1">
      <c r="B71" s="20">
        <f t="array" ref="B71:H71">Days+8+DATE(Calendar5Year,Calendar5MonthOption,1)-WEEKDAY(DATE(Calendar5Year,Calendar5MonthOption,1),WeekdayOption)</f>
        <v>45054</v>
      </c>
      <c r="C71" s="92">
        <v>45055</v>
      </c>
      <c r="D71" s="92">
        <v>45056</v>
      </c>
      <c r="E71" s="92">
        <v>45057</v>
      </c>
      <c r="F71" s="92">
        <v>45058</v>
      </c>
      <c r="G71" s="92">
        <v>45059</v>
      </c>
      <c r="H71" s="20">
        <v>45060</v>
      </c>
    </row>
    <row r="72" spans="2:8" s="9" customFormat="1" ht="51" customHeight="1">
      <c r="B72" s="19"/>
      <c r="C72" s="93"/>
      <c r="D72" s="93"/>
      <c r="E72" s="93"/>
      <c r="F72" s="93"/>
      <c r="G72" s="93"/>
      <c r="H72" s="19"/>
    </row>
    <row r="73" spans="2:8" s="10" customFormat="1" ht="24" customHeight="1">
      <c r="B73" s="20">
        <f t="array" ref="B73:H73">Days+15+DATE(Calendar5Year,Calendar5MonthOption,1)-WEEKDAY(DATE(Calendar5Year,Calendar5MonthOption,1),WeekdayOption)</f>
        <v>45061</v>
      </c>
      <c r="C73" s="92">
        <v>45062</v>
      </c>
      <c r="D73" s="92">
        <v>45063</v>
      </c>
      <c r="E73" s="92">
        <v>45064</v>
      </c>
      <c r="F73" s="92">
        <v>45065</v>
      </c>
      <c r="G73" s="92">
        <v>45066</v>
      </c>
      <c r="H73" s="20">
        <v>45067</v>
      </c>
    </row>
    <row r="74" spans="2:8" s="9" customFormat="1" ht="51" customHeight="1">
      <c r="B74" s="19"/>
      <c r="C74" s="93"/>
      <c r="D74" s="93"/>
      <c r="E74" s="93"/>
      <c r="F74" s="93"/>
      <c r="G74" s="93"/>
      <c r="H74" s="19"/>
    </row>
    <row r="75" spans="2:8" s="10" customFormat="1" ht="24" customHeight="1">
      <c r="B75" s="20">
        <f t="array" ref="B75:H75">Days+22+DATE(Calendar5Year,Calendar5MonthOption,1)-WEEKDAY(DATE(Calendar5Year,Calendar5MonthOption,1),WeekdayOption)</f>
        <v>45068</v>
      </c>
      <c r="C75" s="92">
        <v>45069</v>
      </c>
      <c r="D75" s="92">
        <v>45070</v>
      </c>
      <c r="E75" s="92">
        <v>45071</v>
      </c>
      <c r="F75" s="92">
        <v>45072</v>
      </c>
      <c r="G75" s="92">
        <v>45073</v>
      </c>
      <c r="H75" s="20">
        <v>45074</v>
      </c>
    </row>
    <row r="76" spans="2:8" s="9" customFormat="1" ht="51" customHeight="1">
      <c r="B76" s="19"/>
      <c r="C76" s="93"/>
      <c r="D76" s="93"/>
      <c r="E76" s="93"/>
      <c r="F76" s="93"/>
      <c r="G76" s="93"/>
      <c r="H76" s="19"/>
    </row>
    <row r="77" spans="2:8" s="10" customFormat="1" ht="24" customHeight="1">
      <c r="B77" s="20">
        <f t="array" ref="B77:H77">Days+29+DATE(Calendar5Year,Calendar5MonthOption,1)-WEEKDAY(DATE(Calendar5Year,Calendar5MonthOption,1),WeekdayOption)</f>
        <v>45075</v>
      </c>
      <c r="C77" s="92">
        <v>45076</v>
      </c>
      <c r="D77" s="92">
        <v>45077</v>
      </c>
      <c r="E77" s="92">
        <v>45078</v>
      </c>
      <c r="F77" s="92">
        <v>45079</v>
      </c>
      <c r="G77" s="92">
        <v>45080</v>
      </c>
      <c r="H77" s="20">
        <v>45081</v>
      </c>
    </row>
    <row r="78" spans="2:8" s="9" customFormat="1" ht="51" customHeight="1">
      <c r="B78" s="19"/>
      <c r="C78" s="93"/>
      <c r="D78" s="93"/>
      <c r="E78" s="93"/>
      <c r="F78" s="93"/>
      <c r="G78" s="93"/>
      <c r="H78" s="19"/>
    </row>
    <row r="79" spans="2:8" s="10" customFormat="1" ht="24" customHeight="1">
      <c r="B79" s="4">
        <f t="array" ref="B79:C79">Days+36+DATE(Calendar5Year,Calendar5MonthOption,1)-WEEKDAY(DATE(Calendar5Year,Calendar5MonthOption,1),WeekdayOption)</f>
        <v>45082</v>
      </c>
      <c r="C79" s="90">
        <v>45083</v>
      </c>
      <c r="D79" s="103" t="s">
        <v>3</v>
      </c>
      <c r="E79" s="104"/>
      <c r="F79" s="104"/>
      <c r="G79" s="104"/>
      <c r="H79" s="104"/>
    </row>
    <row r="80" spans="2:8" s="9" customFormat="1" ht="51" customHeight="1">
      <c r="B80" s="3"/>
      <c r="C80" s="91"/>
      <c r="D80" s="110"/>
      <c r="E80" s="110"/>
      <c r="F80" s="110"/>
      <c r="G80" s="110"/>
      <c r="H80" s="110"/>
    </row>
    <row r="81" spans="2:8" s="11" customFormat="1" ht="9" customHeight="1">
      <c r="B81" s="1"/>
      <c r="C81" s="1"/>
      <c r="D81" s="2"/>
      <c r="E81" s="2"/>
      <c r="F81" s="2"/>
      <c r="G81" s="2"/>
      <c r="H81" s="2"/>
    </row>
    <row r="82" spans="2:8" ht="95.25" customHeight="1">
      <c r="B82" s="98">
        <f>YEAR(DATE(Calendar5Year,Calendar5MonthOption+1,1))</f>
        <v>2023</v>
      </c>
      <c r="C82" s="102" t="str">
        <f>TEXT(DATE(Calendar5Year,Calendar5MonthOption+1,1),"mmmm")</f>
        <v>June</v>
      </c>
      <c r="D82" s="102"/>
      <c r="E82" s="99"/>
      <c r="F82" s="100"/>
      <c r="G82" s="100"/>
      <c r="H82" s="101"/>
    </row>
    <row r="83" spans="2:8" ht="9" customHeight="1"/>
    <row r="84" spans="2:8" s="7" customFormat="1" ht="24" customHeight="1">
      <c r="B84" s="94" t="str">
        <f t="shared" ref="B84:H84" si="4">TEXT(B85,"dddd")</f>
        <v>Monday</v>
      </c>
      <c r="C84" s="95" t="str">
        <f t="shared" si="4"/>
        <v>Tuesday</v>
      </c>
      <c r="D84" s="96" t="str">
        <f t="shared" si="4"/>
        <v>Wednesday</v>
      </c>
      <c r="E84" s="95" t="str">
        <f t="shared" si="4"/>
        <v>Thursday</v>
      </c>
      <c r="F84" s="96" t="str">
        <f t="shared" si="4"/>
        <v>Friday</v>
      </c>
      <c r="G84" s="95" t="str">
        <f t="shared" si="4"/>
        <v>Saturday</v>
      </c>
      <c r="H84" s="97" t="str">
        <f t="shared" si="4"/>
        <v>Sunday</v>
      </c>
    </row>
    <row r="85" spans="2:8" s="10" customFormat="1" ht="24" customHeight="1">
      <c r="B85" s="4">
        <f t="array" ref="B85:H85">Days+1+DATE(Calendar6Year,Calendar6MonthOption,1)-WEEKDAY(DATE(Calendar6Year,Calendar6MonthOption,1),WeekdayOption)</f>
        <v>45075</v>
      </c>
      <c r="C85" s="90">
        <v>45076</v>
      </c>
      <c r="D85" s="90">
        <v>45077</v>
      </c>
      <c r="E85" s="90">
        <v>45078</v>
      </c>
      <c r="F85" s="90">
        <v>45079</v>
      </c>
      <c r="G85" s="90">
        <v>45080</v>
      </c>
      <c r="H85" s="4">
        <v>45081</v>
      </c>
    </row>
    <row r="86" spans="2:8" s="9" customFormat="1" ht="51" customHeight="1">
      <c r="B86" s="19"/>
      <c r="C86" s="93"/>
      <c r="D86" s="93"/>
      <c r="E86" s="93"/>
      <c r="F86" s="93"/>
      <c r="G86" s="93"/>
      <c r="H86" s="19"/>
    </row>
    <row r="87" spans="2:8" s="10" customFormat="1" ht="24" customHeight="1">
      <c r="B87" s="20">
        <f t="array" ref="B87:H87">Days+8+DATE(Calendar6Year,Calendar6MonthOption,1)-WEEKDAY(DATE(Calendar6Year,Calendar6MonthOption,1),WeekdayOption)</f>
        <v>45082</v>
      </c>
      <c r="C87" s="92">
        <v>45083</v>
      </c>
      <c r="D87" s="92">
        <v>45084</v>
      </c>
      <c r="E87" s="92">
        <v>45085</v>
      </c>
      <c r="F87" s="92">
        <v>45086</v>
      </c>
      <c r="G87" s="92">
        <v>45087</v>
      </c>
      <c r="H87" s="20">
        <v>45088</v>
      </c>
    </row>
    <row r="88" spans="2:8" s="9" customFormat="1" ht="51" customHeight="1">
      <c r="B88" s="19"/>
      <c r="C88" s="93"/>
      <c r="D88" s="93"/>
      <c r="E88" s="93"/>
      <c r="F88" s="93"/>
      <c r="G88" s="93"/>
      <c r="H88" s="19"/>
    </row>
    <row r="89" spans="2:8" s="10" customFormat="1" ht="24" customHeight="1">
      <c r="B89" s="20">
        <f t="array" ref="B89:H89">Days+15+DATE(Calendar6Year,Calendar6MonthOption,1)-WEEKDAY(DATE(Calendar6Year,Calendar6MonthOption,1),WeekdayOption)</f>
        <v>45089</v>
      </c>
      <c r="C89" s="92">
        <v>45090</v>
      </c>
      <c r="D89" s="92">
        <v>45091</v>
      </c>
      <c r="E89" s="92">
        <v>45092</v>
      </c>
      <c r="F89" s="92">
        <v>45093</v>
      </c>
      <c r="G89" s="92">
        <v>45094</v>
      </c>
      <c r="H89" s="20">
        <v>45095</v>
      </c>
    </row>
    <row r="90" spans="2:8" s="9" customFormat="1" ht="51" customHeight="1">
      <c r="B90" s="19"/>
      <c r="C90" s="93"/>
      <c r="D90" s="93"/>
      <c r="E90" s="93"/>
      <c r="F90" s="93"/>
      <c r="G90" s="93"/>
      <c r="H90" s="19"/>
    </row>
    <row r="91" spans="2:8" s="10" customFormat="1" ht="24" customHeight="1">
      <c r="B91" s="20">
        <f t="array" ref="B91:H91">Days+22+DATE(Calendar6Year,Calendar6MonthOption,1)-WEEKDAY(DATE(Calendar6Year,Calendar6MonthOption,1),WeekdayOption)</f>
        <v>45096</v>
      </c>
      <c r="C91" s="92">
        <v>45097</v>
      </c>
      <c r="D91" s="92">
        <v>45098</v>
      </c>
      <c r="E91" s="92">
        <v>45099</v>
      </c>
      <c r="F91" s="92">
        <v>45100</v>
      </c>
      <c r="G91" s="92">
        <v>45101</v>
      </c>
      <c r="H91" s="20">
        <v>45102</v>
      </c>
    </row>
    <row r="92" spans="2:8" s="9" customFormat="1" ht="51" customHeight="1">
      <c r="B92" s="19"/>
      <c r="C92" s="93"/>
      <c r="D92" s="93"/>
      <c r="E92" s="93"/>
      <c r="F92" s="93"/>
      <c r="G92" s="93"/>
      <c r="H92" s="19"/>
    </row>
    <row r="93" spans="2:8" s="10" customFormat="1" ht="24" customHeight="1">
      <c r="B93" s="20">
        <f t="array" ref="B93:H93">Days+29+DATE(Calendar6Year,Calendar6MonthOption,1)-WEEKDAY(DATE(Calendar6Year,Calendar6MonthOption,1),WeekdayOption)</f>
        <v>45103</v>
      </c>
      <c r="C93" s="92">
        <v>45104</v>
      </c>
      <c r="D93" s="92">
        <v>45105</v>
      </c>
      <c r="E93" s="92">
        <v>45106</v>
      </c>
      <c r="F93" s="92">
        <v>45107</v>
      </c>
      <c r="G93" s="92">
        <v>45108</v>
      </c>
      <c r="H93" s="20">
        <v>45109</v>
      </c>
    </row>
    <row r="94" spans="2:8" s="9" customFormat="1" ht="51" customHeight="1">
      <c r="B94" s="19"/>
      <c r="C94" s="93"/>
      <c r="D94" s="93"/>
      <c r="E94" s="93"/>
      <c r="F94" s="93"/>
      <c r="G94" s="93"/>
      <c r="H94" s="19"/>
    </row>
    <row r="95" spans="2:8" s="10" customFormat="1" ht="24" customHeight="1">
      <c r="B95" s="4">
        <f t="array" ref="B95:C95">Days+36+DATE(Calendar6Year,Calendar6MonthOption,1)-WEEKDAY(DATE(Calendar6Year,Calendar6MonthOption,1),WeekdayOption)</f>
        <v>45110</v>
      </c>
      <c r="C95" s="90">
        <v>45111</v>
      </c>
      <c r="D95" s="103" t="s">
        <v>3</v>
      </c>
      <c r="E95" s="104"/>
      <c r="F95" s="104"/>
      <c r="G95" s="104"/>
      <c r="H95" s="104"/>
    </row>
    <row r="96" spans="2:8" s="9" customFormat="1" ht="51" customHeight="1">
      <c r="B96" s="3"/>
      <c r="C96" s="91"/>
      <c r="D96" s="110"/>
      <c r="E96" s="110"/>
      <c r="F96" s="110"/>
      <c r="G96" s="110"/>
      <c r="H96" s="110"/>
    </row>
    <row r="97" spans="2:8" s="11" customFormat="1" ht="9" customHeight="1">
      <c r="B97" s="1"/>
      <c r="C97" s="1"/>
      <c r="D97" s="2"/>
      <c r="E97" s="2"/>
      <c r="F97" s="2"/>
      <c r="G97" s="2"/>
      <c r="H97" s="2"/>
    </row>
    <row r="98" spans="2:8" ht="95.25" customHeight="1">
      <c r="B98" s="98">
        <f>YEAR(DATE(Calendar6Year,Calendar6MonthOption+1,1))</f>
        <v>2023</v>
      </c>
      <c r="C98" s="102" t="str">
        <f>TEXT(DATE(Calendar6Year,Calendar6MonthOption+1,1),"mmmm")</f>
        <v>July</v>
      </c>
      <c r="D98" s="102"/>
      <c r="E98" s="99"/>
      <c r="F98" s="100"/>
      <c r="G98" s="100"/>
      <c r="H98" s="101"/>
    </row>
    <row r="99" spans="2:8" ht="9" customHeight="1"/>
    <row r="100" spans="2:8" s="7" customFormat="1" ht="24" customHeight="1">
      <c r="B100" s="94" t="str">
        <f t="shared" ref="B100:H100" si="5">TEXT(B101,"dddd")</f>
        <v>Monday</v>
      </c>
      <c r="C100" s="95" t="str">
        <f t="shared" si="5"/>
        <v>Tuesday</v>
      </c>
      <c r="D100" s="96" t="str">
        <f t="shared" si="5"/>
        <v>Wednesday</v>
      </c>
      <c r="E100" s="95" t="str">
        <f t="shared" si="5"/>
        <v>Thursday</v>
      </c>
      <c r="F100" s="96" t="str">
        <f t="shared" si="5"/>
        <v>Friday</v>
      </c>
      <c r="G100" s="95" t="str">
        <f t="shared" si="5"/>
        <v>Saturday</v>
      </c>
      <c r="H100" s="97" t="str">
        <f t="shared" si="5"/>
        <v>Sunday</v>
      </c>
    </row>
    <row r="101" spans="2:8" s="10" customFormat="1" ht="24" customHeight="1">
      <c r="B101" s="4">
        <f t="array" ref="B101:H101">Days+1+DATE(Calendar7Year,Calendar7MonthOption,1)-WEEKDAY(DATE(Calendar7Year,Calendar7MonthOption,1),WeekdayOption)</f>
        <v>45103</v>
      </c>
      <c r="C101" s="90">
        <v>45104</v>
      </c>
      <c r="D101" s="90">
        <v>45105</v>
      </c>
      <c r="E101" s="90">
        <v>45106</v>
      </c>
      <c r="F101" s="90">
        <v>45107</v>
      </c>
      <c r="G101" s="90">
        <v>45108</v>
      </c>
      <c r="H101" s="4">
        <v>45109</v>
      </c>
    </row>
    <row r="102" spans="2:8" s="9" customFormat="1" ht="51" customHeight="1">
      <c r="B102" s="3"/>
      <c r="C102" s="91"/>
      <c r="D102" s="91"/>
      <c r="E102" s="91"/>
      <c r="F102" s="91"/>
      <c r="G102" s="91"/>
      <c r="H102" s="3"/>
    </row>
    <row r="103" spans="2:8" s="10" customFormat="1" ht="24" customHeight="1">
      <c r="B103" s="20">
        <f t="array" ref="B103:H103">Days+8+DATE(Calendar7Year,Calendar7MonthOption,1)-WEEKDAY(DATE(Calendar7Year,Calendar7MonthOption,1),WeekdayOption)</f>
        <v>45110</v>
      </c>
      <c r="C103" s="92">
        <v>45111</v>
      </c>
      <c r="D103" s="92">
        <v>45112</v>
      </c>
      <c r="E103" s="92">
        <v>45113</v>
      </c>
      <c r="F103" s="92">
        <v>45114</v>
      </c>
      <c r="G103" s="92">
        <v>45115</v>
      </c>
      <c r="H103" s="20">
        <v>45116</v>
      </c>
    </row>
    <row r="104" spans="2:8" s="9" customFormat="1" ht="51" customHeight="1">
      <c r="B104" s="19"/>
      <c r="C104" s="93"/>
      <c r="D104" s="93"/>
      <c r="E104" s="93"/>
      <c r="F104" s="93"/>
      <c r="G104" s="93"/>
      <c r="H104" s="19"/>
    </row>
    <row r="105" spans="2:8" s="10" customFormat="1" ht="24" customHeight="1">
      <c r="B105" s="20">
        <f t="array" ref="B105:H105">Days+15+DATE(Calendar7Year,Calendar7MonthOption,1)-WEEKDAY(DATE(Calendar7Year,Calendar7MonthOption,1),WeekdayOption)</f>
        <v>45117</v>
      </c>
      <c r="C105" s="92">
        <v>45118</v>
      </c>
      <c r="D105" s="92">
        <v>45119</v>
      </c>
      <c r="E105" s="92">
        <v>45120</v>
      </c>
      <c r="F105" s="92">
        <v>45121</v>
      </c>
      <c r="G105" s="92">
        <v>45122</v>
      </c>
      <c r="H105" s="20">
        <v>45123</v>
      </c>
    </row>
    <row r="106" spans="2:8" s="9" customFormat="1" ht="51" customHeight="1">
      <c r="B106" s="19"/>
      <c r="C106" s="93"/>
      <c r="D106" s="93"/>
      <c r="E106" s="93"/>
      <c r="F106" s="93"/>
      <c r="G106" s="93"/>
      <c r="H106" s="19"/>
    </row>
    <row r="107" spans="2:8" s="10" customFormat="1" ht="24" customHeight="1">
      <c r="B107" s="20">
        <f t="array" ref="B107:H107">Days+22+DATE(Calendar7Year,Calendar7MonthOption,1)-WEEKDAY(DATE(Calendar7Year,Calendar7MonthOption,1),WeekdayOption)</f>
        <v>45124</v>
      </c>
      <c r="C107" s="92">
        <v>45125</v>
      </c>
      <c r="D107" s="92">
        <v>45126</v>
      </c>
      <c r="E107" s="92">
        <v>45127</v>
      </c>
      <c r="F107" s="92">
        <v>45128</v>
      </c>
      <c r="G107" s="92">
        <v>45129</v>
      </c>
      <c r="H107" s="20">
        <v>45130</v>
      </c>
    </row>
    <row r="108" spans="2:8" s="9" customFormat="1" ht="51" customHeight="1">
      <c r="B108" s="19"/>
      <c r="C108" s="93"/>
      <c r="D108" s="93"/>
      <c r="E108" s="93"/>
      <c r="F108" s="93"/>
      <c r="G108" s="93"/>
      <c r="H108" s="19"/>
    </row>
    <row r="109" spans="2:8" s="10" customFormat="1" ht="24" customHeight="1">
      <c r="B109" s="20">
        <f t="array" ref="B109:H109">Days+29+DATE(Calendar7Year,Calendar7MonthOption,1)-WEEKDAY(DATE(Calendar7Year,Calendar7MonthOption,1),WeekdayOption)</f>
        <v>45131</v>
      </c>
      <c r="C109" s="92">
        <v>45132</v>
      </c>
      <c r="D109" s="92">
        <v>45133</v>
      </c>
      <c r="E109" s="92">
        <v>45134</v>
      </c>
      <c r="F109" s="92">
        <v>45135</v>
      </c>
      <c r="G109" s="92">
        <v>45136</v>
      </c>
      <c r="H109" s="20">
        <v>45137</v>
      </c>
    </row>
    <row r="110" spans="2:8" s="9" customFormat="1" ht="51" customHeight="1">
      <c r="B110" s="19"/>
      <c r="C110" s="93"/>
      <c r="D110" s="93"/>
      <c r="E110" s="93"/>
      <c r="F110" s="93"/>
      <c r="G110" s="93"/>
      <c r="H110" s="19"/>
    </row>
    <row r="111" spans="2:8" s="10" customFormat="1" ht="24" customHeight="1">
      <c r="B111" s="4">
        <f t="array" ref="B111:C111">Days+36+DATE(Calendar7Year,Calendar7MonthOption,1)-WEEKDAY(DATE(Calendar7Year,Calendar7MonthOption,1),WeekdayOption)</f>
        <v>45138</v>
      </c>
      <c r="C111" s="90">
        <v>45139</v>
      </c>
      <c r="D111" s="103" t="s">
        <v>3</v>
      </c>
      <c r="E111" s="104"/>
      <c r="F111" s="104"/>
      <c r="G111" s="104"/>
      <c r="H111" s="104"/>
    </row>
    <row r="112" spans="2:8" s="9" customFormat="1" ht="51" customHeight="1">
      <c r="B112" s="3"/>
      <c r="C112" s="91"/>
      <c r="D112" s="110"/>
      <c r="E112" s="110"/>
      <c r="F112" s="110"/>
      <c r="G112" s="110"/>
      <c r="H112" s="110"/>
    </row>
    <row r="113" spans="2:8" s="11" customFormat="1" ht="9" customHeight="1">
      <c r="B113" s="1"/>
      <c r="C113" s="1"/>
      <c r="D113" s="2"/>
      <c r="E113" s="2"/>
      <c r="F113" s="2"/>
      <c r="G113" s="2"/>
      <c r="H113" s="2"/>
    </row>
    <row r="114" spans="2:8" ht="95.25" customHeight="1">
      <c r="B114" s="98">
        <f>YEAR(DATE(Calendar7Year,Calendar7MonthOption+1,1))</f>
        <v>2023</v>
      </c>
      <c r="C114" s="102" t="str">
        <f>TEXT(DATE(Calendar7Year,Calendar7MonthOption+1,1),"mmmm")</f>
        <v>August</v>
      </c>
      <c r="D114" s="102"/>
      <c r="E114" s="99"/>
      <c r="F114" s="100"/>
      <c r="G114" s="100"/>
      <c r="H114" s="101"/>
    </row>
    <row r="115" spans="2:8" ht="9" customHeight="1"/>
    <row r="116" spans="2:8" s="7" customFormat="1" ht="24" customHeight="1">
      <c r="B116" s="94" t="str">
        <f t="shared" ref="B116:H116" si="6">TEXT(B117,"dddd")</f>
        <v>Monday</v>
      </c>
      <c r="C116" s="95" t="str">
        <f t="shared" si="6"/>
        <v>Tuesday</v>
      </c>
      <c r="D116" s="96" t="str">
        <f t="shared" si="6"/>
        <v>Wednesday</v>
      </c>
      <c r="E116" s="95" t="str">
        <f t="shared" si="6"/>
        <v>Thursday</v>
      </c>
      <c r="F116" s="96" t="str">
        <f t="shared" si="6"/>
        <v>Friday</v>
      </c>
      <c r="G116" s="95" t="str">
        <f t="shared" si="6"/>
        <v>Saturday</v>
      </c>
      <c r="H116" s="97" t="str">
        <f t="shared" si="6"/>
        <v>Sunday</v>
      </c>
    </row>
    <row r="117" spans="2:8" s="10" customFormat="1" ht="24" customHeight="1">
      <c r="B117" s="17">
        <f t="array" ref="B117:H117">Days+1+DATE(Calendar8Year,Calendar8MonthOption,1)-WEEKDAY(DATE(Calendar8Year,Calendar8MonthOption,1),WeekdayOption)</f>
        <v>45138</v>
      </c>
      <c r="C117" s="17">
        <v>45139</v>
      </c>
      <c r="D117" s="17">
        <v>45140</v>
      </c>
      <c r="E117" s="17">
        <v>45141</v>
      </c>
      <c r="F117" s="17">
        <v>45142</v>
      </c>
      <c r="G117" s="17">
        <v>45143</v>
      </c>
      <c r="H117" s="18">
        <v>45144</v>
      </c>
    </row>
    <row r="118" spans="2:8" s="9" customFormat="1" ht="51" customHeight="1">
      <c r="B118" s="14"/>
      <c r="C118" s="14"/>
      <c r="D118" s="14"/>
      <c r="E118" s="14"/>
      <c r="F118" s="14"/>
      <c r="G118" s="14"/>
      <c r="H118" s="15"/>
    </row>
    <row r="119" spans="2:8" s="10" customFormat="1" ht="24" customHeight="1">
      <c r="B119" s="12">
        <f t="array" ref="B119:H119">Days+8+DATE(Calendar8Year,Calendar8MonthOption,1)-WEEKDAY(DATE(Calendar8Year,Calendar8MonthOption,1),WeekdayOption)</f>
        <v>45145</v>
      </c>
      <c r="C119" s="12">
        <v>45146</v>
      </c>
      <c r="D119" s="12">
        <v>45147</v>
      </c>
      <c r="E119" s="12">
        <v>45148</v>
      </c>
      <c r="F119" s="12">
        <v>45149</v>
      </c>
      <c r="G119" s="12">
        <v>45150</v>
      </c>
      <c r="H119" s="13">
        <v>45151</v>
      </c>
    </row>
    <row r="120" spans="2:8" s="9" customFormat="1" ht="51" customHeight="1">
      <c r="B120" s="14"/>
      <c r="C120" s="14"/>
      <c r="D120" s="14"/>
      <c r="E120" s="14"/>
      <c r="F120" s="14"/>
      <c r="G120" s="14"/>
      <c r="H120" s="15"/>
    </row>
    <row r="121" spans="2:8" s="10" customFormat="1" ht="24" customHeight="1">
      <c r="B121" s="12">
        <f t="array" ref="B121:H121">Days+15+DATE(Calendar8Year,Calendar8MonthOption,1)-WEEKDAY(DATE(Calendar8Year,Calendar8MonthOption,1),WeekdayOption)</f>
        <v>45152</v>
      </c>
      <c r="C121" s="12">
        <v>45153</v>
      </c>
      <c r="D121" s="12">
        <v>45154</v>
      </c>
      <c r="E121" s="12">
        <v>45155</v>
      </c>
      <c r="F121" s="12">
        <v>45156</v>
      </c>
      <c r="G121" s="12">
        <v>45157</v>
      </c>
      <c r="H121" s="13">
        <v>45158</v>
      </c>
    </row>
    <row r="122" spans="2:8" s="9" customFormat="1" ht="51" customHeight="1">
      <c r="B122" s="14"/>
      <c r="C122" s="14"/>
      <c r="D122" s="14"/>
      <c r="E122" s="14"/>
      <c r="F122" s="14"/>
      <c r="G122" s="14"/>
      <c r="H122" s="15"/>
    </row>
    <row r="123" spans="2:8" s="10" customFormat="1" ht="24" customHeight="1">
      <c r="B123" s="12">
        <f t="array" ref="B123:H123">Days+22+DATE(Calendar8Year,Calendar8MonthOption,1)-WEEKDAY(DATE(Calendar8Year,Calendar8MonthOption,1),WeekdayOption)</f>
        <v>45159</v>
      </c>
      <c r="C123" s="12">
        <v>45160</v>
      </c>
      <c r="D123" s="12">
        <v>45161</v>
      </c>
      <c r="E123" s="12">
        <v>45162</v>
      </c>
      <c r="F123" s="12">
        <v>45163</v>
      </c>
      <c r="G123" s="12">
        <v>45164</v>
      </c>
      <c r="H123" s="13">
        <v>45165</v>
      </c>
    </row>
    <row r="124" spans="2:8" s="9" customFormat="1" ht="51" customHeight="1">
      <c r="B124" s="14"/>
      <c r="C124" s="14"/>
      <c r="D124" s="14"/>
      <c r="E124" s="14"/>
      <c r="F124" s="14"/>
      <c r="G124" s="14"/>
      <c r="H124" s="15"/>
    </row>
    <row r="125" spans="2:8" s="10" customFormat="1" ht="24" customHeight="1">
      <c r="B125" s="12">
        <f t="array" ref="B125:H125">Days+29+DATE(Calendar8Year,Calendar8MonthOption,1)-WEEKDAY(DATE(Calendar8Year,Calendar8MonthOption,1),WeekdayOption)</f>
        <v>45166</v>
      </c>
      <c r="C125" s="12">
        <v>45167</v>
      </c>
      <c r="D125" s="12">
        <v>45168</v>
      </c>
      <c r="E125" s="12">
        <v>45169</v>
      </c>
      <c r="F125" s="12">
        <v>45170</v>
      </c>
      <c r="G125" s="12">
        <v>45171</v>
      </c>
      <c r="H125" s="13">
        <v>45172</v>
      </c>
    </row>
    <row r="126" spans="2:8" s="9" customFormat="1" ht="51" customHeight="1">
      <c r="B126" s="14"/>
      <c r="C126" s="14"/>
      <c r="D126" s="14"/>
      <c r="E126" s="14"/>
      <c r="F126" s="14"/>
      <c r="G126" s="14"/>
      <c r="H126" s="16"/>
    </row>
    <row r="127" spans="2:8" s="10" customFormat="1" ht="24" customHeight="1">
      <c r="B127" s="12">
        <f t="array" ref="B127:C127">Days+36+DATE(Calendar8Year,Calendar8MonthOption,1)-WEEKDAY(DATE(Calendar8Year,Calendar8MonthOption,1),WeekdayOption)</f>
        <v>45173</v>
      </c>
      <c r="C127" s="12">
        <v>45174</v>
      </c>
      <c r="D127" s="107" t="s">
        <v>3</v>
      </c>
      <c r="E127" s="107"/>
      <c r="F127" s="107"/>
      <c r="G127" s="107"/>
      <c r="H127" s="107"/>
    </row>
    <row r="128" spans="2:8" s="9" customFormat="1" ht="51" customHeight="1">
      <c r="B128" s="14"/>
      <c r="C128" s="14"/>
      <c r="D128" s="110"/>
      <c r="E128" s="110"/>
      <c r="F128" s="110"/>
      <c r="G128" s="110"/>
      <c r="H128" s="110"/>
    </row>
    <row r="129" spans="2:8" s="11" customFormat="1" ht="9" customHeight="1">
      <c r="B129" s="1"/>
      <c r="C129" s="1"/>
      <c r="D129" s="2"/>
      <c r="E129" s="2"/>
      <c r="F129" s="2"/>
      <c r="G129" s="2"/>
      <c r="H129" s="2"/>
    </row>
    <row r="130" spans="2:8" ht="95.25" customHeight="1">
      <c r="B130" s="98">
        <f>YEAR(DATE(Calendar8Year,Calendar8MonthOption+1,1))</f>
        <v>2023</v>
      </c>
      <c r="C130" s="102" t="str">
        <f>TEXT(DATE(Calendar8Year,Calendar8MonthOption+1,1),"mmmm")</f>
        <v>September</v>
      </c>
      <c r="D130" s="102"/>
      <c r="E130" s="99"/>
      <c r="F130" s="100"/>
      <c r="G130" s="100"/>
      <c r="H130" s="101"/>
    </row>
    <row r="131" spans="2:8" ht="9" customHeight="1"/>
    <row r="132" spans="2:8" s="7" customFormat="1" ht="24" customHeight="1">
      <c r="B132" s="94" t="str">
        <f t="shared" ref="B132:H132" si="7">TEXT(B133,"dddd")</f>
        <v>Monday</v>
      </c>
      <c r="C132" s="95" t="str">
        <f t="shared" si="7"/>
        <v>Tuesday</v>
      </c>
      <c r="D132" s="96" t="str">
        <f t="shared" si="7"/>
        <v>Wednesday</v>
      </c>
      <c r="E132" s="95" t="str">
        <f t="shared" si="7"/>
        <v>Thursday</v>
      </c>
      <c r="F132" s="96" t="str">
        <f t="shared" si="7"/>
        <v>Friday</v>
      </c>
      <c r="G132" s="95" t="str">
        <f t="shared" si="7"/>
        <v>Saturday</v>
      </c>
      <c r="H132" s="97" t="str">
        <f t="shared" si="7"/>
        <v>Sunday</v>
      </c>
    </row>
    <row r="133" spans="2:8" s="10" customFormat="1" ht="24" customHeight="1">
      <c r="B133" s="4">
        <f t="array" ref="B133:H133">Days+1+DATE(Calendar9Year,Calendar9MonthOption,1)-WEEKDAY(DATE(Calendar9Year,Calendar9MonthOption,1),WeekdayOption)</f>
        <v>45166</v>
      </c>
      <c r="C133" s="90">
        <v>45167</v>
      </c>
      <c r="D133" s="90">
        <v>45168</v>
      </c>
      <c r="E133" s="90">
        <v>45169</v>
      </c>
      <c r="F133" s="90">
        <v>45170</v>
      </c>
      <c r="G133" s="90">
        <v>45171</v>
      </c>
      <c r="H133" s="4">
        <v>45172</v>
      </c>
    </row>
    <row r="134" spans="2:8" s="9" customFormat="1" ht="51" customHeight="1">
      <c r="B134" s="3"/>
      <c r="C134" s="91"/>
      <c r="D134" s="91"/>
      <c r="E134" s="91"/>
      <c r="F134" s="91"/>
      <c r="G134" s="91"/>
      <c r="H134" s="3"/>
    </row>
    <row r="135" spans="2:8" s="10" customFormat="1" ht="24" customHeight="1">
      <c r="B135" s="20">
        <f t="array" ref="B135:H135">Days+8+DATE(Calendar9Year,Calendar9MonthOption,1)-WEEKDAY(DATE(Calendar9Year,Calendar9MonthOption,1),WeekdayOption)</f>
        <v>45173</v>
      </c>
      <c r="C135" s="92">
        <v>45174</v>
      </c>
      <c r="D135" s="92">
        <v>45175</v>
      </c>
      <c r="E135" s="92">
        <v>45176</v>
      </c>
      <c r="F135" s="92">
        <v>45177</v>
      </c>
      <c r="G135" s="92">
        <v>45178</v>
      </c>
      <c r="H135" s="20">
        <v>45179</v>
      </c>
    </row>
    <row r="136" spans="2:8" s="9" customFormat="1" ht="51" customHeight="1">
      <c r="B136" s="19"/>
      <c r="C136" s="93"/>
      <c r="D136" s="93"/>
      <c r="E136" s="93"/>
      <c r="F136" s="93"/>
      <c r="G136" s="93"/>
      <c r="H136" s="19"/>
    </row>
    <row r="137" spans="2:8" s="10" customFormat="1" ht="24" customHeight="1">
      <c r="B137" s="20">
        <f t="array" ref="B137:H137">Days+15+DATE(Calendar9Year,Calendar9MonthOption,1)-WEEKDAY(DATE(Calendar9Year,Calendar9MonthOption,1),WeekdayOption)</f>
        <v>45180</v>
      </c>
      <c r="C137" s="92">
        <v>45181</v>
      </c>
      <c r="D137" s="92">
        <v>45182</v>
      </c>
      <c r="E137" s="92">
        <v>45183</v>
      </c>
      <c r="F137" s="92">
        <v>45184</v>
      </c>
      <c r="G137" s="92">
        <v>45185</v>
      </c>
      <c r="H137" s="20">
        <v>45186</v>
      </c>
    </row>
    <row r="138" spans="2:8" s="9" customFormat="1" ht="51" customHeight="1">
      <c r="B138" s="19"/>
      <c r="C138" s="93"/>
      <c r="D138" s="93"/>
      <c r="E138" s="93"/>
      <c r="F138" s="93"/>
      <c r="G138" s="93"/>
      <c r="H138" s="19"/>
    </row>
    <row r="139" spans="2:8" s="10" customFormat="1" ht="24" customHeight="1">
      <c r="B139" s="20">
        <f t="array" ref="B139:H139">Days+22+DATE(Calendar9Year,Calendar9MonthOption,1)-WEEKDAY(DATE(Calendar9Year,Calendar9MonthOption,1),WeekdayOption)</f>
        <v>45187</v>
      </c>
      <c r="C139" s="92">
        <v>45188</v>
      </c>
      <c r="D139" s="92">
        <v>45189</v>
      </c>
      <c r="E139" s="92">
        <v>45190</v>
      </c>
      <c r="F139" s="92">
        <v>45191</v>
      </c>
      <c r="G139" s="92">
        <v>45192</v>
      </c>
      <c r="H139" s="20">
        <v>45193</v>
      </c>
    </row>
    <row r="140" spans="2:8" s="9" customFormat="1" ht="51" customHeight="1">
      <c r="B140" s="19"/>
      <c r="C140" s="93"/>
      <c r="D140" s="93"/>
      <c r="E140" s="93"/>
      <c r="F140" s="93"/>
      <c r="G140" s="93"/>
      <c r="H140" s="19"/>
    </row>
    <row r="141" spans="2:8" s="10" customFormat="1" ht="24" customHeight="1">
      <c r="B141" s="20">
        <f t="array" ref="B141:H141">Days+29+DATE(Calendar9Year,Calendar9MonthOption,1)-WEEKDAY(DATE(Calendar9Year,Calendar9MonthOption,1),WeekdayOption)</f>
        <v>45194</v>
      </c>
      <c r="C141" s="92">
        <v>45195</v>
      </c>
      <c r="D141" s="92">
        <v>45196</v>
      </c>
      <c r="E141" s="92">
        <v>45197</v>
      </c>
      <c r="F141" s="92">
        <v>45198</v>
      </c>
      <c r="G141" s="92">
        <v>45199</v>
      </c>
      <c r="H141" s="20">
        <v>45200</v>
      </c>
    </row>
    <row r="142" spans="2:8" s="9" customFormat="1" ht="51" customHeight="1">
      <c r="B142" s="19"/>
      <c r="C142" s="93"/>
      <c r="D142" s="93"/>
      <c r="E142" s="93"/>
      <c r="F142" s="93"/>
      <c r="G142" s="93"/>
      <c r="H142" s="19"/>
    </row>
    <row r="143" spans="2:8" s="10" customFormat="1" ht="24" customHeight="1">
      <c r="B143" s="4">
        <f t="array" ref="B143:C143">Days+36+DATE(Calendar9Year,Calendar9MonthOption,1)-WEEKDAY(DATE(Calendar9Year,Calendar9MonthOption,1),WeekdayOption)</f>
        <v>45201</v>
      </c>
      <c r="C143" s="90">
        <v>45202</v>
      </c>
      <c r="D143" s="103" t="s">
        <v>3</v>
      </c>
      <c r="E143" s="104"/>
      <c r="F143" s="104"/>
      <c r="G143" s="104"/>
      <c r="H143" s="104"/>
    </row>
    <row r="144" spans="2:8" s="9" customFormat="1" ht="51" customHeight="1">
      <c r="B144" s="3"/>
      <c r="C144" s="91"/>
      <c r="D144" s="110"/>
      <c r="E144" s="110"/>
      <c r="F144" s="110"/>
      <c r="G144" s="110"/>
      <c r="H144" s="110"/>
    </row>
    <row r="145" spans="2:8" s="11" customFormat="1" ht="9" customHeight="1">
      <c r="B145" s="1"/>
      <c r="C145" s="1"/>
      <c r="D145" s="2"/>
      <c r="E145" s="2"/>
      <c r="F145" s="2"/>
      <c r="G145" s="2"/>
      <c r="H145" s="2"/>
    </row>
    <row r="146" spans="2:8" ht="95.25" customHeight="1">
      <c r="B146" s="98">
        <f>YEAR(DATE(Calendar9Year,Calendar9MonthOption+1,1))</f>
        <v>2023</v>
      </c>
      <c r="C146" s="102" t="str">
        <f>TEXT(DATE(Calendar9Year,Calendar9MonthOption+1,1),"mmmm")</f>
        <v>October</v>
      </c>
      <c r="D146" s="102"/>
      <c r="E146" s="99"/>
      <c r="F146" s="100"/>
      <c r="G146" s="100"/>
      <c r="H146" s="101"/>
    </row>
    <row r="147" spans="2:8" ht="9" customHeight="1"/>
    <row r="148" spans="2:8" s="7" customFormat="1" ht="24" customHeight="1">
      <c r="B148" s="94" t="str">
        <f t="shared" ref="B148:H148" si="8">TEXT(B149,"dddd")</f>
        <v>Monday</v>
      </c>
      <c r="C148" s="95" t="str">
        <f t="shared" si="8"/>
        <v>Tuesday</v>
      </c>
      <c r="D148" s="96" t="str">
        <f t="shared" si="8"/>
        <v>Wednesday</v>
      </c>
      <c r="E148" s="95" t="str">
        <f t="shared" si="8"/>
        <v>Thursday</v>
      </c>
      <c r="F148" s="96" t="str">
        <f t="shared" si="8"/>
        <v>Friday</v>
      </c>
      <c r="G148" s="95" t="str">
        <f t="shared" si="8"/>
        <v>Saturday</v>
      </c>
      <c r="H148" s="97" t="str">
        <f t="shared" si="8"/>
        <v>Sunday</v>
      </c>
    </row>
    <row r="149" spans="2:8" s="10" customFormat="1" ht="24" customHeight="1">
      <c r="B149" s="4">
        <f t="array" ref="B149:H149">Days+1+DATE(Calendar10Year,Calendar10MonthOption,1)-WEEKDAY(DATE(Calendar10Year,Calendar10MonthOption,1),WeekdayOption)</f>
        <v>45194</v>
      </c>
      <c r="C149" s="90">
        <v>45195</v>
      </c>
      <c r="D149" s="90">
        <v>45196</v>
      </c>
      <c r="E149" s="90">
        <v>45197</v>
      </c>
      <c r="F149" s="90">
        <v>45198</v>
      </c>
      <c r="G149" s="90">
        <v>45199</v>
      </c>
      <c r="H149" s="4">
        <v>45200</v>
      </c>
    </row>
    <row r="150" spans="2:8" s="9" customFormat="1" ht="51" customHeight="1">
      <c r="B150" s="3"/>
      <c r="C150" s="91"/>
      <c r="D150" s="91"/>
      <c r="E150" s="91"/>
      <c r="F150" s="91"/>
      <c r="G150" s="91"/>
      <c r="H150" s="3"/>
    </row>
    <row r="151" spans="2:8" s="10" customFormat="1" ht="24" customHeight="1">
      <c r="B151" s="20">
        <f t="array" ref="B151:H151">Days+8+DATE(Calendar10Year,Calendar10MonthOption,1)-WEEKDAY(DATE(Calendar10Year,Calendar10MonthOption,1),WeekdayOption)</f>
        <v>45201</v>
      </c>
      <c r="C151" s="92">
        <v>45202</v>
      </c>
      <c r="D151" s="92">
        <v>45203</v>
      </c>
      <c r="E151" s="92">
        <v>45204</v>
      </c>
      <c r="F151" s="92">
        <v>45205</v>
      </c>
      <c r="G151" s="92">
        <v>45206</v>
      </c>
      <c r="H151" s="20">
        <v>45207</v>
      </c>
    </row>
    <row r="152" spans="2:8" s="9" customFormat="1" ht="51" customHeight="1">
      <c r="B152" s="19"/>
      <c r="C152" s="93"/>
      <c r="D152" s="93"/>
      <c r="E152" s="93"/>
      <c r="F152" s="93"/>
      <c r="G152" s="93"/>
      <c r="H152" s="19"/>
    </row>
    <row r="153" spans="2:8" s="10" customFormat="1" ht="24" customHeight="1">
      <c r="B153" s="20">
        <f t="array" ref="B153:H153">Days+15+DATE(Calendar10Year,Calendar10MonthOption,1)-WEEKDAY(DATE(Calendar10Year,Calendar10MonthOption,1),WeekdayOption)</f>
        <v>45208</v>
      </c>
      <c r="C153" s="92">
        <v>45209</v>
      </c>
      <c r="D153" s="92">
        <v>45210</v>
      </c>
      <c r="E153" s="92">
        <v>45211</v>
      </c>
      <c r="F153" s="92">
        <v>45212</v>
      </c>
      <c r="G153" s="92">
        <v>45213</v>
      </c>
      <c r="H153" s="20">
        <v>45214</v>
      </c>
    </row>
    <row r="154" spans="2:8" s="9" customFormat="1" ht="51" customHeight="1">
      <c r="B154" s="19"/>
      <c r="C154" s="93"/>
      <c r="D154" s="93"/>
      <c r="E154" s="93"/>
      <c r="F154" s="93"/>
      <c r="G154" s="93"/>
      <c r="H154" s="19"/>
    </row>
    <row r="155" spans="2:8" s="10" customFormat="1" ht="24.6" customHeight="1">
      <c r="B155" s="20">
        <f t="array" ref="B155:H155">Days+22+DATE(Calendar10Year,Calendar10MonthOption,1)-WEEKDAY(DATE(Calendar10Year,Calendar10MonthOption,1),WeekdayOption)</f>
        <v>45215</v>
      </c>
      <c r="C155" s="92">
        <v>45216</v>
      </c>
      <c r="D155" s="92">
        <v>45217</v>
      </c>
      <c r="E155" s="92">
        <v>45218</v>
      </c>
      <c r="F155" s="92">
        <v>45219</v>
      </c>
      <c r="G155" s="92">
        <v>45220</v>
      </c>
      <c r="H155" s="20">
        <v>45221</v>
      </c>
    </row>
    <row r="156" spans="2:8" s="9" customFormat="1" ht="51" customHeight="1">
      <c r="B156" s="19"/>
      <c r="C156" s="93"/>
      <c r="D156" s="93"/>
      <c r="E156" s="93"/>
      <c r="F156" s="93"/>
      <c r="G156" s="93"/>
      <c r="H156" s="19"/>
    </row>
    <row r="157" spans="2:8" s="10" customFormat="1" ht="24" customHeight="1">
      <c r="B157" s="20">
        <f t="array" ref="B157:H157">Days+29+DATE(Calendar10Year,Calendar10MonthOption,1)-WEEKDAY(DATE(Calendar10Year,Calendar10MonthOption,1),WeekdayOption)</f>
        <v>45222</v>
      </c>
      <c r="C157" s="92">
        <v>45223</v>
      </c>
      <c r="D157" s="92">
        <v>45224</v>
      </c>
      <c r="E157" s="92">
        <v>45225</v>
      </c>
      <c r="F157" s="92">
        <v>45226</v>
      </c>
      <c r="G157" s="92">
        <v>45227</v>
      </c>
      <c r="H157" s="20">
        <v>45228</v>
      </c>
    </row>
    <row r="158" spans="2:8" s="9" customFormat="1" ht="51" customHeight="1">
      <c r="B158" s="19"/>
      <c r="C158" s="93"/>
      <c r="D158" s="93"/>
      <c r="E158" s="93"/>
      <c r="F158" s="93"/>
      <c r="G158" s="93"/>
      <c r="H158" s="19"/>
    </row>
    <row r="159" spans="2:8" s="10" customFormat="1" ht="24" customHeight="1">
      <c r="B159" s="4">
        <f t="array" ref="B159:C159">Days+36+DATE(Calendar10Year,Calendar10MonthOption,1)-WEEKDAY(DATE(Calendar10Year,Calendar10MonthOption,1),WeekdayOption)</f>
        <v>45229</v>
      </c>
      <c r="C159" s="90">
        <v>45230</v>
      </c>
      <c r="D159" s="103" t="s">
        <v>3</v>
      </c>
      <c r="E159" s="104"/>
      <c r="F159" s="104"/>
      <c r="G159" s="104"/>
      <c r="H159" s="104"/>
    </row>
    <row r="160" spans="2:8" s="9" customFormat="1" ht="51" customHeight="1">
      <c r="B160" s="3"/>
      <c r="C160" s="91"/>
      <c r="D160" s="110"/>
      <c r="E160" s="110"/>
      <c r="F160" s="110"/>
      <c r="G160" s="110"/>
      <c r="H160" s="110"/>
    </row>
    <row r="161" spans="2:8" s="11" customFormat="1" ht="9" customHeight="1">
      <c r="B161" s="1"/>
      <c r="C161" s="1"/>
      <c r="D161" s="2"/>
      <c r="E161" s="2"/>
      <c r="F161" s="2"/>
      <c r="G161" s="2"/>
      <c r="H161" s="2"/>
    </row>
    <row r="162" spans="2:8" ht="95.25" customHeight="1">
      <c r="B162" s="98">
        <f>YEAR(DATE(Calendar10Year,Calendar10MonthOption+1,1))</f>
        <v>2023</v>
      </c>
      <c r="C162" s="102" t="str">
        <f>TEXT(DATE(Calendar10Year,Calendar10MonthOption+1,1),"mmmm")</f>
        <v>November</v>
      </c>
      <c r="D162" s="102"/>
      <c r="E162" s="99"/>
      <c r="F162" s="100"/>
      <c r="G162" s="100"/>
      <c r="H162" s="101"/>
    </row>
    <row r="163" spans="2:8" ht="9" customHeight="1"/>
    <row r="164" spans="2:8" s="7" customFormat="1" ht="24" customHeight="1">
      <c r="B164" s="94" t="str">
        <f t="shared" ref="B164:H164" si="9">TEXT(B165,"dddd")</f>
        <v>Monday</v>
      </c>
      <c r="C164" s="95" t="str">
        <f t="shared" si="9"/>
        <v>Tuesday</v>
      </c>
      <c r="D164" s="96" t="str">
        <f t="shared" si="9"/>
        <v>Wednesday</v>
      </c>
      <c r="E164" s="95" t="str">
        <f t="shared" si="9"/>
        <v>Thursday</v>
      </c>
      <c r="F164" s="96" t="str">
        <f t="shared" si="9"/>
        <v>Friday</v>
      </c>
      <c r="G164" s="95" t="str">
        <f t="shared" si="9"/>
        <v>Saturday</v>
      </c>
      <c r="H164" s="97" t="str">
        <f t="shared" si="9"/>
        <v>Sunday</v>
      </c>
    </row>
    <row r="165" spans="2:8" s="10" customFormat="1" ht="24" customHeight="1">
      <c r="B165" s="17">
        <f t="array" ref="B165:H165">Days+1+DATE(Calendar11Year,Calendar11MonthOption,1)-WEEKDAY(DATE(Calendar11Year,Calendar11MonthOption,1),WeekdayOption)</f>
        <v>45229</v>
      </c>
      <c r="C165" s="17">
        <v>45230</v>
      </c>
      <c r="D165" s="17">
        <v>45231</v>
      </c>
      <c r="E165" s="17">
        <v>45232</v>
      </c>
      <c r="F165" s="17">
        <v>45233</v>
      </c>
      <c r="G165" s="17">
        <v>45234</v>
      </c>
      <c r="H165" s="18">
        <v>45235</v>
      </c>
    </row>
    <row r="166" spans="2:8" s="9" customFormat="1" ht="51" customHeight="1">
      <c r="B166" s="14"/>
      <c r="C166" s="14"/>
      <c r="D166" s="14"/>
      <c r="E166" s="14"/>
      <c r="F166" s="14"/>
      <c r="G166" s="14"/>
      <c r="H166" s="15"/>
    </row>
    <row r="167" spans="2:8" s="10" customFormat="1" ht="24" customHeight="1">
      <c r="B167" s="12">
        <f t="array" ref="B167:H167">Days+8+DATE(Calendar11Year,Calendar11MonthOption,1)-WEEKDAY(DATE(Calendar11Year,Calendar11MonthOption,1),WeekdayOption)</f>
        <v>45236</v>
      </c>
      <c r="C167" s="12">
        <v>45237</v>
      </c>
      <c r="D167" s="12">
        <v>45238</v>
      </c>
      <c r="E167" s="12">
        <v>45239</v>
      </c>
      <c r="F167" s="12">
        <v>45240</v>
      </c>
      <c r="G167" s="12">
        <v>45241</v>
      </c>
      <c r="H167" s="13">
        <v>45242</v>
      </c>
    </row>
    <row r="168" spans="2:8" s="9" customFormat="1" ht="51" customHeight="1">
      <c r="B168" s="14"/>
      <c r="C168" s="14"/>
      <c r="D168" s="14"/>
      <c r="E168" s="14"/>
      <c r="F168" s="14"/>
      <c r="G168" s="14"/>
      <c r="H168" s="15"/>
    </row>
    <row r="169" spans="2:8" s="10" customFormat="1" ht="24" customHeight="1">
      <c r="B169" s="12">
        <f t="array" ref="B169:H169">Days+15+DATE(Calendar11Year,Calendar11MonthOption,1)-WEEKDAY(DATE(Calendar11Year,Calendar11MonthOption,1),WeekdayOption)</f>
        <v>45243</v>
      </c>
      <c r="C169" s="12">
        <v>45244</v>
      </c>
      <c r="D169" s="12">
        <v>45245</v>
      </c>
      <c r="E169" s="12">
        <v>45246</v>
      </c>
      <c r="F169" s="12">
        <v>45247</v>
      </c>
      <c r="G169" s="12">
        <v>45248</v>
      </c>
      <c r="H169" s="13">
        <v>45249</v>
      </c>
    </row>
    <row r="170" spans="2:8" s="9" customFormat="1" ht="51" customHeight="1">
      <c r="B170" s="14"/>
      <c r="C170" s="14"/>
      <c r="D170" s="14"/>
      <c r="E170" s="14"/>
      <c r="F170" s="14"/>
      <c r="G170" s="14"/>
      <c r="H170" s="15"/>
    </row>
    <row r="171" spans="2:8" s="10" customFormat="1" ht="24" customHeight="1">
      <c r="B171" s="12">
        <f t="array" ref="B171:H171">Days+22+DATE(Calendar11Year,Calendar11MonthOption,1)-WEEKDAY(DATE(Calendar11Year,Calendar11MonthOption,1),WeekdayOption)</f>
        <v>45250</v>
      </c>
      <c r="C171" s="12">
        <v>45251</v>
      </c>
      <c r="D171" s="12">
        <v>45252</v>
      </c>
      <c r="E171" s="12">
        <v>45253</v>
      </c>
      <c r="F171" s="12">
        <v>45254</v>
      </c>
      <c r="G171" s="12">
        <v>45255</v>
      </c>
      <c r="H171" s="13">
        <v>45256</v>
      </c>
    </row>
    <row r="172" spans="2:8" s="9" customFormat="1" ht="51" customHeight="1">
      <c r="B172" s="14"/>
      <c r="C172" s="14"/>
      <c r="D172" s="14"/>
      <c r="E172" s="14"/>
      <c r="F172" s="14"/>
      <c r="G172" s="14"/>
      <c r="H172" s="15"/>
    </row>
    <row r="173" spans="2:8" s="10" customFormat="1" ht="24" customHeight="1">
      <c r="B173" s="12">
        <f t="array" ref="B173:H173">Days+29+DATE(Calendar11Year,Calendar11MonthOption,1)-WEEKDAY(DATE(Calendar11Year,Calendar11MonthOption,1),WeekdayOption)</f>
        <v>45257</v>
      </c>
      <c r="C173" s="12">
        <v>45258</v>
      </c>
      <c r="D173" s="12">
        <v>45259</v>
      </c>
      <c r="E173" s="12">
        <v>45260</v>
      </c>
      <c r="F173" s="12">
        <v>45261</v>
      </c>
      <c r="G173" s="12">
        <v>45262</v>
      </c>
      <c r="H173" s="13">
        <v>45263</v>
      </c>
    </row>
    <row r="174" spans="2:8" s="9" customFormat="1" ht="51" customHeight="1">
      <c r="B174" s="14"/>
      <c r="C174" s="14"/>
      <c r="D174" s="14"/>
      <c r="E174" s="14"/>
      <c r="F174" s="14"/>
      <c r="G174" s="14"/>
      <c r="H174" s="16"/>
    </row>
    <row r="175" spans="2:8" s="10" customFormat="1" ht="24" customHeight="1">
      <c r="B175" s="12">
        <f t="array" ref="B175:C175">Days+36+DATE(Calendar11Year,Calendar11MonthOption,1)-WEEKDAY(DATE(Calendar11Year,Calendar11MonthOption,1),WeekdayOption)</f>
        <v>45264</v>
      </c>
      <c r="C175" s="12">
        <v>45265</v>
      </c>
      <c r="D175" s="107" t="s">
        <v>3</v>
      </c>
      <c r="E175" s="107"/>
      <c r="F175" s="107"/>
      <c r="G175" s="107"/>
      <c r="H175" s="107"/>
    </row>
    <row r="176" spans="2:8" s="9" customFormat="1" ht="51" customHeight="1">
      <c r="B176" s="14"/>
      <c r="C176" s="14"/>
      <c r="D176" s="110"/>
      <c r="E176" s="110"/>
      <c r="F176" s="110"/>
      <c r="G176" s="110"/>
      <c r="H176" s="110"/>
    </row>
    <row r="177" spans="2:8" s="11" customFormat="1" ht="9" customHeight="1">
      <c r="B177" s="1"/>
      <c r="C177" s="1"/>
      <c r="D177" s="2"/>
      <c r="E177" s="2"/>
      <c r="F177" s="2"/>
      <c r="G177" s="2"/>
      <c r="H177" s="2"/>
    </row>
    <row r="178" spans="2:8" ht="95.25" customHeight="1">
      <c r="B178" s="98">
        <f>YEAR(DATE(Calendar11Year,Calendar11MonthOption+1,1))</f>
        <v>2023</v>
      </c>
      <c r="C178" s="102" t="str">
        <f>TEXT(DATE(Calendar11Year,Calendar11MonthOption+1,1),"mmmm")</f>
        <v>December</v>
      </c>
      <c r="D178" s="102"/>
      <c r="E178" s="99"/>
      <c r="F178" s="100"/>
      <c r="G178" s="100"/>
      <c r="H178" s="101"/>
    </row>
    <row r="179" spans="2:8" ht="9" customHeight="1"/>
    <row r="180" spans="2:8" s="7" customFormat="1" ht="24" customHeight="1">
      <c r="B180" s="94" t="str">
        <f t="shared" ref="B180:H180" si="10">TEXT(B181,"dddd")</f>
        <v>Monday</v>
      </c>
      <c r="C180" s="95" t="str">
        <f t="shared" si="10"/>
        <v>Tuesday</v>
      </c>
      <c r="D180" s="96" t="str">
        <f t="shared" si="10"/>
        <v>Wednesday</v>
      </c>
      <c r="E180" s="95" t="str">
        <f t="shared" si="10"/>
        <v>Thursday</v>
      </c>
      <c r="F180" s="96" t="str">
        <f t="shared" si="10"/>
        <v>Friday</v>
      </c>
      <c r="G180" s="95" t="str">
        <f t="shared" si="10"/>
        <v>Saturday</v>
      </c>
      <c r="H180" s="97" t="str">
        <f t="shared" si="10"/>
        <v>Sunday</v>
      </c>
    </row>
    <row r="181" spans="2:8" s="10" customFormat="1" ht="24" customHeight="1">
      <c r="B181" s="4">
        <f t="array" ref="B181:H181">Days+1+DATE(Calendar12Year,Calendar12MonthOption,1)-WEEKDAY(DATE(Calendar12Year,Calendar12MonthOption,1),WeekdayOption)</f>
        <v>45257</v>
      </c>
      <c r="C181" s="90">
        <v>45258</v>
      </c>
      <c r="D181" s="90">
        <v>45259</v>
      </c>
      <c r="E181" s="90">
        <v>45260</v>
      </c>
      <c r="F181" s="90">
        <v>45261</v>
      </c>
      <c r="G181" s="90">
        <v>45262</v>
      </c>
      <c r="H181" s="4">
        <v>45263</v>
      </c>
    </row>
    <row r="182" spans="2:8" s="9" customFormat="1" ht="51" customHeight="1">
      <c r="B182" s="3"/>
      <c r="C182" s="91"/>
      <c r="D182" s="91"/>
      <c r="E182" s="91"/>
      <c r="F182" s="91"/>
      <c r="G182" s="91"/>
      <c r="H182" s="3"/>
    </row>
    <row r="183" spans="2:8" s="10" customFormat="1" ht="24" customHeight="1">
      <c r="B183" s="20">
        <f t="array" ref="B183:H183">Days+8+DATE(Calendar12Year,Calendar12MonthOption,1)-WEEKDAY(DATE(Calendar12Year,Calendar12MonthOption,1),WeekdayOption)</f>
        <v>45264</v>
      </c>
      <c r="C183" s="92">
        <v>45265</v>
      </c>
      <c r="D183" s="92">
        <v>45266</v>
      </c>
      <c r="E183" s="92">
        <v>45267</v>
      </c>
      <c r="F183" s="92">
        <v>45268</v>
      </c>
      <c r="G183" s="92">
        <v>45269</v>
      </c>
      <c r="H183" s="20">
        <v>45270</v>
      </c>
    </row>
    <row r="184" spans="2:8" s="9" customFormat="1" ht="51" customHeight="1">
      <c r="B184" s="19"/>
      <c r="C184" s="93"/>
      <c r="D184" s="93"/>
      <c r="E184" s="93"/>
      <c r="F184" s="93"/>
      <c r="G184" s="93"/>
      <c r="H184" s="19"/>
    </row>
    <row r="185" spans="2:8" s="10" customFormat="1" ht="24" customHeight="1">
      <c r="B185" s="20">
        <f t="array" ref="B185:H185">Days+15+DATE(Calendar12Year,Calendar12MonthOption,1)-WEEKDAY(DATE(Calendar12Year,Calendar12MonthOption,1),WeekdayOption)</f>
        <v>45271</v>
      </c>
      <c r="C185" s="92">
        <v>45272</v>
      </c>
      <c r="D185" s="92">
        <v>45273</v>
      </c>
      <c r="E185" s="92">
        <v>45274</v>
      </c>
      <c r="F185" s="92">
        <v>45275</v>
      </c>
      <c r="G185" s="92">
        <v>45276</v>
      </c>
      <c r="H185" s="20">
        <v>45277</v>
      </c>
    </row>
    <row r="186" spans="2:8" s="9" customFormat="1" ht="51" customHeight="1">
      <c r="B186" s="19"/>
      <c r="C186" s="93"/>
      <c r="D186" s="93"/>
      <c r="E186" s="93"/>
      <c r="F186" s="93"/>
      <c r="G186" s="93"/>
      <c r="H186" s="19"/>
    </row>
    <row r="187" spans="2:8" s="10" customFormat="1" ht="24" customHeight="1">
      <c r="B187" s="20">
        <f t="array" ref="B187:H187">Days+22+DATE(Calendar12Year,Calendar12MonthOption,1)-WEEKDAY(DATE(Calendar12Year,Calendar12MonthOption,1),WeekdayOption)</f>
        <v>45278</v>
      </c>
      <c r="C187" s="92">
        <v>45279</v>
      </c>
      <c r="D187" s="92">
        <v>45280</v>
      </c>
      <c r="E187" s="92">
        <v>45281</v>
      </c>
      <c r="F187" s="92">
        <v>45282</v>
      </c>
      <c r="G187" s="92">
        <v>45283</v>
      </c>
      <c r="H187" s="20">
        <v>45284</v>
      </c>
    </row>
    <row r="188" spans="2:8" s="9" customFormat="1" ht="51" customHeight="1">
      <c r="B188" s="19"/>
      <c r="C188" s="93"/>
      <c r="D188" s="93"/>
      <c r="E188" s="93"/>
      <c r="F188" s="93"/>
      <c r="G188" s="93"/>
      <c r="H188" s="19"/>
    </row>
    <row r="189" spans="2:8" s="10" customFormat="1" ht="24" customHeight="1">
      <c r="B189" s="20">
        <f t="array" ref="B189:H189">Days+29+DATE(Calendar12Year,Calendar12MonthOption,1)-WEEKDAY(DATE(Calendar12Year,Calendar12MonthOption,1),WeekdayOption)</f>
        <v>45285</v>
      </c>
      <c r="C189" s="92">
        <v>45286</v>
      </c>
      <c r="D189" s="92">
        <v>45287</v>
      </c>
      <c r="E189" s="92">
        <v>45288</v>
      </c>
      <c r="F189" s="92">
        <v>45289</v>
      </c>
      <c r="G189" s="92">
        <v>45290</v>
      </c>
      <c r="H189" s="20">
        <v>45291</v>
      </c>
    </row>
    <row r="190" spans="2:8" s="9" customFormat="1" ht="51" customHeight="1">
      <c r="B190" s="19"/>
      <c r="C190" s="93"/>
      <c r="D190" s="93"/>
      <c r="E190" s="93"/>
      <c r="F190" s="93"/>
      <c r="G190" s="93"/>
      <c r="H190" s="19"/>
    </row>
    <row r="191" spans="2:8" s="10" customFormat="1" ht="24" customHeight="1">
      <c r="B191" s="4">
        <f t="array" ref="B191:C191">Days+36+DATE(Calendar12Year,Calendar12MonthOption,1)-WEEKDAY(DATE(Calendar12Year,Calendar12MonthOption,1),WeekdayOption)</f>
        <v>45292</v>
      </c>
      <c r="C191" s="90">
        <v>45293</v>
      </c>
      <c r="D191" s="105" t="s">
        <v>3</v>
      </c>
      <c r="E191" s="106"/>
      <c r="F191" s="106"/>
      <c r="G191" s="106"/>
      <c r="H191" s="106"/>
    </row>
    <row r="192" spans="2:8" s="9" customFormat="1" ht="51" customHeight="1">
      <c r="B192" s="3"/>
      <c r="C192" s="91"/>
      <c r="D192" s="110"/>
      <c r="E192" s="110"/>
      <c r="F192" s="110"/>
      <c r="G192" s="110"/>
      <c r="H192" s="110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87" yWindow="689" count="12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 xr:uid="{00000000-0002-0000-0000-000000000000}">
      <formula1>"Sunday, Monday, Tuesday, Wednesday, Thursday, Friday, Saturday"</formula1>
    </dataValidation>
    <dataValidation allowBlank="1" showInputMessage="1" prompt="This workbook is a 12-month calendar. Enter starting year in cell B2, then enter the starting month in cell C2. The calendar will update automatically for subsequent months" sqref="A1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Calendar year is automatically updated based on the year selected in cell B1" sqref="B19 B35 B51 B67 B83 B99 B115 B131 B147 B163 B179" xr:uid="{00000000-0002-0000-0000-000007000000}"/>
    <dataValidation allowBlank="1" showInputMessage="1" prompt="Calendar month is automatically updated based on the month selected in cell C1" sqref="E18:E19 C19:D19 E34:E35 C35:D35 E50:E51 C51:D51 E66:E67 C67:D67 E82:E83 C83:D83 E98:E99 C99:D99 E114:E115 C115:D115 E130:E131 C131:D131 E146:E147 C147:D147 E162:E163 C163:D163 E178:E179 C179:D179" xr:uid="{00000000-0002-0000-0000-000008000000}"/>
    <dataValidation allowBlank="1" showInputMessage="1" prompt="Enter monthly Notes in cell below" sqref="D15:H15" xr:uid="{00000000-0002-0000-0000-000009000000}"/>
    <dataValidation allowBlank="1" showInputMessage="1" prompt="Enter monthly Notes in this cell" sqref="D16:H17" xr:uid="{00000000-0002-0000-0000-00000A000000}"/>
    <dataValidation allowBlank="1" showInputMessage="1" prompt="Calendar year is automatically updated based on the year selected in cell B2" sqref="B18 B34 B50 B66 B82 B98 B114 B130 B146 B162 B178" xr:uid="{00000000-0002-0000-0000-00000B000000}"/>
    <dataValidation allowBlank="1" showInputMessage="1" prompt="Calendar month is automatically updated based on the month selected in cell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4.25"/>
  <cols>
    <col min="1" max="1" width="1.625" customWidth="1"/>
    <col min="2" max="2" width="58.25" customWidth="1"/>
    <col min="3" max="4" width="18.875" customWidth="1"/>
  </cols>
  <sheetData>
    <row r="1" ht="9" customHeight="1"/>
    <row r="2" ht="102.95" customHeight="1"/>
    <row r="3" ht="102.95" customHeight="1"/>
    <row r="4" ht="102.95" customHeight="1"/>
    <row r="5" ht="102.95" customHeight="1"/>
    <row r="6" ht="102.95" customHeight="1"/>
    <row r="7" ht="102.95" customHeight="1"/>
    <row r="8" ht="102.95" customHeight="1"/>
    <row r="9" ht="102.95" customHeight="1"/>
    <row r="10" ht="102.95" customHeight="1"/>
    <row r="11" ht="102.95" customHeight="1"/>
    <row r="12" ht="102.95" customHeight="1"/>
    <row r="13" ht="102.95" customHeight="1"/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TM34053033</Template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2023-04-26T09:08:47Z</dcterms:created>
  <dcterms:modified xsi:type="dcterms:W3CDTF">2023-04-26T10:06:41Z</dcterms:modified>
  <cp:category/>
  <cp:contentStatus/>
</cp:coreProperties>
</file>